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Michael\Desktop\"/>
    </mc:Choice>
  </mc:AlternateContent>
  <xr:revisionPtr revIDLastSave="0" documentId="8_{3774B008-6565-4314-B38E-71FCEBDBD37B}" xr6:coauthVersionLast="47" xr6:coauthVersionMax="47" xr10:uidLastSave="{00000000-0000-0000-0000-000000000000}"/>
  <bookViews>
    <workbookView xWindow="-120" yWindow="-120" windowWidth="38640" windowHeight="21240" xr2:uid="{00000000-000D-0000-FFFF-FFFF00000000}"/>
  </bookViews>
  <sheets>
    <sheet name="Inputs" sheetId="1" r:id="rId1"/>
    <sheet name="Tutorial 8" sheetId="2" r:id="rId2"/>
    <sheet name="Price Implied Expectations" sheetId="3" r:id="rId3"/>
  </sheets>
  <definedNames>
    <definedName name="Acc_payable">#REF!</definedName>
    <definedName name="Acc_payable_growth_fore">#REF!</definedName>
    <definedName name="Acc_Rec">#REF!</definedName>
    <definedName name="Acc_Rec_growth_fore">#REF!</definedName>
    <definedName name="Acc_Rec_turns">#REF!</definedName>
    <definedName name="Accel_Ratio">#REF!</definedName>
    <definedName name="Accrued_compensation">#REF!</definedName>
    <definedName name="Accrued_compensation_growth_fore">#REF!</definedName>
    <definedName name="Accrued_expenses">#REF!</definedName>
    <definedName name="Accrued_expenses_growth_fore">#REF!</definedName>
    <definedName name="Accum_Cap_Expenses">#REF!</definedName>
    <definedName name="Accum_Cap_Expenses_growth_fore">#REF!</definedName>
    <definedName name="Accum_Goodwill_Amort">#REF!</definedName>
    <definedName name="Accum_Goodwill_Amort_growth_fore">#REF!</definedName>
    <definedName name="Accum_Other_Amort.">#REF!</definedName>
    <definedName name="Adj_net_oper_fore">#REF!</definedName>
    <definedName name="Adjusted_Common_Equity">#REF!</definedName>
    <definedName name="Adjusted_Income_Available_to_Common">#REF!</definedName>
    <definedName name="Adjusted_Net_Operating_Profit">#REF!</definedName>
    <definedName name="After_tax_charge">#REF!</definedName>
    <definedName name="After_Tax_charges_gains">#REF!</definedName>
    <definedName name="Average_invested_capital">#REF!</definedName>
    <definedName name="Average_invested_capital_DCF">#REF!</definedName>
    <definedName name="Average_thereafter">#REF!</definedName>
    <definedName name="Beta">#REF!</definedName>
    <definedName name="Bond_rating">#REF!</definedName>
    <definedName name="Book_value_per_share">#REF!</definedName>
    <definedName name="Cap._RnD_Asset_net_of_RnD_amort.">#REF!</definedName>
    <definedName name="Cash">#REF!</definedName>
    <definedName name="Cash_DCF">#REF!</definedName>
    <definedName name="Cash_fore">#REF!</definedName>
    <definedName name="Cash_growth">#REF!</definedName>
    <definedName name="Cash_growth_fore">#REF!</definedName>
    <definedName name="Cash_Operating_Taxes">#REF!</definedName>
    <definedName name="Cash_operating_taxes_fore">#REF!</definedName>
    <definedName name="Chg_in_fixed_assets">#REF!</definedName>
    <definedName name="Chg_in_other_assets">#REF!</definedName>
    <definedName name="Chg_in_working_capital">#REF!</definedName>
    <definedName name="Closing_price">#REF!</definedName>
    <definedName name="Commercial_paper">#REF!</definedName>
    <definedName name="Company">#REF!</definedName>
    <definedName name="Corporate_Value">#REF!</definedName>
    <definedName name="Cost_of_sales_net_of_D_A">#REF!</definedName>
    <definedName name="Cumulative_PV_of_EVA">#REF!</definedName>
    <definedName name="Cumulative_PV_of_FCF">#REF!</definedName>
    <definedName name="Current_assets">#REF!</definedName>
    <definedName name="Customer_deposits">#REF!</definedName>
    <definedName name="Customer_deposits_growth_fore">#REF!</definedName>
    <definedName name="DCF_1995">#REF!</definedName>
    <definedName name="DCF_1996">#REF!</definedName>
    <definedName name="DCF_1997">#REF!</definedName>
    <definedName name="DCF_1998">#REF!</definedName>
    <definedName name="DCF_1999">#REF!</definedName>
    <definedName name="DCF_2000">#REF!</definedName>
    <definedName name="DCF_2001">#REF!</definedName>
    <definedName name="DCF_2002">#REF!</definedName>
    <definedName name="DCF_2003">#REF!</definedName>
    <definedName name="DCF_2004">#REF!</definedName>
    <definedName name="DCF_2005">#REF!</definedName>
    <definedName name="DCF_2006">#REF!</definedName>
    <definedName name="DCF_2007">#REF!</definedName>
    <definedName name="DCF_2008">#REF!</definedName>
    <definedName name="DCF_2009">#REF!</definedName>
    <definedName name="DCF_2010">#REF!</definedName>
    <definedName name="DCF_2011">#REF!</definedName>
    <definedName name="DCF_2012">#REF!</definedName>
    <definedName name="DCF_2013">#REF!</definedName>
    <definedName name="DCF_2014">#REF!</definedName>
    <definedName name="DCF_2015">#REF!</definedName>
    <definedName name="DCF_2016">#REF!</definedName>
    <definedName name="DCF_2017">#REF!</definedName>
    <definedName name="DCF_2018">#REF!</definedName>
    <definedName name="DCF_2019">#REF!</definedName>
    <definedName name="DCF_2020">#REF!</definedName>
    <definedName name="DCF_EY1">#REF!</definedName>
    <definedName name="DCF_EY10">#REF!</definedName>
    <definedName name="DCF_EY11">#REF!</definedName>
    <definedName name="DCF_EY12">#REF!</definedName>
    <definedName name="DCF_EY13">#REF!</definedName>
    <definedName name="DCF_EY14">#REF!</definedName>
    <definedName name="DCF_EY15">#REF!</definedName>
    <definedName name="DCF_EY16">#REF!</definedName>
    <definedName name="DCF_EY17">#REF!</definedName>
    <definedName name="DCF_EY18">#REF!</definedName>
    <definedName name="DCF_EY19">#REF!</definedName>
    <definedName name="DCF_EY2">#REF!</definedName>
    <definedName name="DCF_EY20">#REF!</definedName>
    <definedName name="DCF_EY21">#REF!</definedName>
    <definedName name="DCF_EY22">#REF!</definedName>
    <definedName name="DCF_EY23">#REF!</definedName>
    <definedName name="DCF_EY24">#REF!</definedName>
    <definedName name="DCF_EY25">#REF!</definedName>
    <definedName name="DCF_EY26">#REF!</definedName>
    <definedName name="DCF_EY3">#REF!</definedName>
    <definedName name="DCF_EY4">#REF!</definedName>
    <definedName name="DCF_EY5">#REF!</definedName>
    <definedName name="DCF_EY6">#REF!</definedName>
    <definedName name="DCF_EY7">#REF!</definedName>
    <definedName name="DCF_EY8">#REF!</definedName>
    <definedName name="DCF_EY9">#REF!</definedName>
    <definedName name="DCF_P">#REF!</definedName>
    <definedName name="Debt_growth">#REF!</definedName>
    <definedName name="Debt_Market_Cap_Ratio">#REF!</definedName>
    <definedName name="Deferred_tax_asset">#REF!</definedName>
    <definedName name="Deferred_tax_asset_growth_fore">#REF!</definedName>
    <definedName name="Deferred_tax_liability">#REF!</definedName>
    <definedName name="Deferred_tax_liability_growth_fore">#REF!</definedName>
    <definedName name="Deferred_taxes">#REF!</definedName>
    <definedName name="Dep_and_Amort">#REF!</definedName>
    <definedName name="Dep_margin_fore">#REF!</definedName>
    <definedName name="Depreciation">#REF!</definedName>
    <definedName name="Depreciation_fore">#REF!</definedName>
    <definedName name="Depreciation_margin">#REF!</definedName>
    <definedName name="Dilution_factor">#REF!</definedName>
    <definedName name="DnA_fore">#REF!</definedName>
    <definedName name="DnA_growth_fore">#REF!</definedName>
    <definedName name="EBIT">#REF!</definedName>
    <definedName name="EBIT_fore">#REF!</definedName>
    <definedName name="EBIT_growth">#REF!</definedName>
    <definedName name="EBIT_margin">#REF!</definedName>
    <definedName name="EBIT_margin_fore">#REF!</definedName>
    <definedName name="EBITA">#REF!</definedName>
    <definedName name="EBITA_fore">#REF!</definedName>
    <definedName name="EBITDA">#REF!</definedName>
    <definedName name="EBITDA_DCF">#REF!</definedName>
    <definedName name="EBITDA_fore">#REF!</definedName>
    <definedName name="EBITDA_growth">#REF!</definedName>
    <definedName name="EBITDA_growth_avg">#REF!</definedName>
    <definedName name="EBITDA_margin">#REF!</definedName>
    <definedName name="EBITDA_margin_fore">#REF!</definedName>
    <definedName name="EBITDA_Share">#REF!</definedName>
    <definedName name="Economic_book_value">#REF!</definedName>
    <definedName name="Economic_profit">#REF!</definedName>
    <definedName name="Economic_profit_dcf">#REF!</definedName>
    <definedName name="economic_profit2">#REF!</definedName>
    <definedName name="Effective_tax_rate">#REF!</definedName>
    <definedName name="Enterprise_value">#REF!</definedName>
    <definedName name="EPS">#REF!</definedName>
    <definedName name="EPS_1996">#REF!</definedName>
    <definedName name="EPS_1997">#REF!</definedName>
    <definedName name="EPS_growth">#REF!</definedName>
    <definedName name="EPS_growth_avg">#REF!</definedName>
    <definedName name="Equity_Equivalents">#REF!</definedName>
    <definedName name="Equity_risk_premium">#REF!</definedName>
    <definedName name="Excess_cash">#REF!</definedName>
    <definedName name="Expl_forecast_1st_yr">#REF!</definedName>
    <definedName name="Expl_forecast_2nd_yr">#REF!</definedName>
    <definedName name="Expl_forecast_3rd_yr">#REF!</definedName>
    <definedName name="Fixed_asset_turns">#REF!</definedName>
    <definedName name="Fixed_asset_turns_DCF">#REF!</definedName>
    <definedName name="Fixed_asset_turns_fore">#REF!</definedName>
    <definedName name="Fixed_assets">#REF!</definedName>
    <definedName name="Fixed_assets_DCF">#REF!</definedName>
    <definedName name="Free_cash_flow">#REF!</definedName>
    <definedName name="Goodwill">#REF!</definedName>
    <definedName name="Goodwill_Amort">#REF!</definedName>
    <definedName name="Goodwill_growth_fore">#REF!</definedName>
    <definedName name="Gross_inc_growth">#REF!</definedName>
    <definedName name="Gross_income">#REF!</definedName>
    <definedName name="Gross_income_fore">#REF!</definedName>
    <definedName name="Gross_income_growth_avg">#REF!</definedName>
    <definedName name="Gross_margin_fore">#REF!</definedName>
    <definedName name="Historical_Economic_Profit">#REF!</definedName>
    <definedName name="Historical_Incremental_ROIC">#REF!</definedName>
    <definedName name="IC_1">#REF!</definedName>
    <definedName name="IC_10">#REF!</definedName>
    <definedName name="IC_11">#REF!</definedName>
    <definedName name="IC_12">#REF!</definedName>
    <definedName name="IC_13">#REF!</definedName>
    <definedName name="IC_14">#REF!</definedName>
    <definedName name="IC_2">#REF!</definedName>
    <definedName name="IC_3">#REF!</definedName>
    <definedName name="IC_4">#REF!</definedName>
    <definedName name="IC_5">#REF!</definedName>
    <definedName name="IC_6">#REF!</definedName>
    <definedName name="IC_7">#REF!</definedName>
    <definedName name="IC_8">#REF!</definedName>
    <definedName name="IC_9">#REF!</definedName>
    <definedName name="IC_P">#REF!</definedName>
    <definedName name="IC_P1">#REF!</definedName>
    <definedName name="IC_P2">#REF!</definedName>
    <definedName name="IC_P3">#REF!</definedName>
    <definedName name="Inc_cap_RnD_fore">#REF!</definedName>
    <definedName name="Income_before_taxes">#REF!</definedName>
    <definedName name="Income_equivalents">#REF!</definedName>
    <definedName name="Income_equivalents_fore">#REF!</definedName>
    <definedName name="Income_form_uncons_subs_fore">#REF!</definedName>
    <definedName name="Income_from_Unconsolidated_Subs">#REF!</definedName>
    <definedName name="Income_tax">#REF!</definedName>
    <definedName name="Income_tax_fore">#REF!</definedName>
    <definedName name="Income_tax_growth_fore">#REF!</definedName>
    <definedName name="Income_tax_rate">#REF!</definedName>
    <definedName name="Income_taxes_payable">#REF!</definedName>
    <definedName name="Income_taxes_payable_growth_fore">#REF!</definedName>
    <definedName name="Increase_cap_RnD_fore">#REF!</definedName>
    <definedName name="Increase_Capitalized_R_D_net">#REF!</definedName>
    <definedName name="Increase_Deferred_Taxes">#REF!</definedName>
    <definedName name="Increase_in_other_liabilities">#REF!</definedName>
    <definedName name="Increase_in_other_reserves">#REF!</definedName>
    <definedName name="Increase_LIFO_Reserve">#REF!</definedName>
    <definedName name="Incremental_investment">#REF!</definedName>
    <definedName name="Incremental_ROIC">#REF!</definedName>
    <definedName name="Incremental_ROIC_DCF">#REF!</definedName>
    <definedName name="Int_exp_OL">#REF!</definedName>
    <definedName name="Interest_exp_growth_fore">#REF!</definedName>
    <definedName name="Interest_exp_inc_fore">#REF!</definedName>
    <definedName name="Interest_expense_after_taxes">#REF!</definedName>
    <definedName name="Interest_expense_income">#REF!</definedName>
    <definedName name="Interest_expense_oper_leases">#REF!</definedName>
    <definedName name="Interest_oper_lease">#REF!</definedName>
    <definedName name="Inventory">#REF!</definedName>
    <definedName name="Inventory_growth_fore">#REF!</definedName>
    <definedName name="Inventory_turns">#REF!</definedName>
    <definedName name="Invested_capital">#REF!</definedName>
    <definedName name="Invested_capital_DCF">#REF!</definedName>
    <definedName name="Invested_capital_growth_fore">#REF!</definedName>
    <definedName name="Invested_capital_turns">#REF!</definedName>
    <definedName name="Invested_capital_turns_DCF">#REF!</definedName>
    <definedName name="Invested_capital_turns_fore">#REF!</definedName>
    <definedName name="Investments_in_Unconsolidated_Subs">#REF!</definedName>
    <definedName name="IS_1">#REF!</definedName>
    <definedName name="IS_10">#REF!</definedName>
    <definedName name="IS_11">#REF!</definedName>
    <definedName name="IS_12">#REF!</definedName>
    <definedName name="IS_13">#REF!</definedName>
    <definedName name="IS_14">#REF!</definedName>
    <definedName name="IS_2">#REF!</definedName>
    <definedName name="IS_3">#REF!</definedName>
    <definedName name="IS_4">#REF!</definedName>
    <definedName name="IS_5">#REF!</definedName>
    <definedName name="IS_6">#REF!</definedName>
    <definedName name="IS_7">#REF!</definedName>
    <definedName name="IS_8">#REF!</definedName>
    <definedName name="IS_9">#REF!</definedName>
    <definedName name="IS_p">#REF!</definedName>
    <definedName name="Kd">#REF!</definedName>
    <definedName name="Ke">#REF!</definedName>
    <definedName name="L_T_obligations_under_cap_leases">#REF!</definedName>
    <definedName name="Lease_thereafter">#REF!</definedName>
    <definedName name="Lease_years">#REF!</definedName>
    <definedName name="Lease_yr_1">#REF!</definedName>
    <definedName name="Lease_yr_2">#REF!</definedName>
    <definedName name="Lease_yr_3">#REF!</definedName>
    <definedName name="Lease_yr_4">#REF!</definedName>
    <definedName name="Lease_yr_5">#REF!</definedName>
    <definedName name="LIFO_Reserve">#REF!</definedName>
    <definedName name="Loan_Loss_Provision_fore">#REF!</definedName>
    <definedName name="LT_debt">#REF!</definedName>
    <definedName name="LT_debt_growth_fore">#REF!</definedName>
    <definedName name="Market_capitalization">#REF!</definedName>
    <definedName name="Market_Implied_CAP">#REF!</definedName>
    <definedName name="Minority_Interests">#REF!</definedName>
    <definedName name="N_A">#REF!</definedName>
    <definedName name="Net_Adj_capitalized_expenses">#REF!</definedName>
    <definedName name="Net_adj_for_capitalized_expenses">#REF!</definedName>
    <definedName name="Net_Income">#REF!</definedName>
    <definedName name="Net_income_adj_cap_expenses">#REF!</definedName>
    <definedName name="Net_income_fore">#REF!</definedName>
    <definedName name="Net_income_growth">#REF!</definedName>
    <definedName name="Net_income_growth_avg">#REF!</definedName>
    <definedName name="Net_margin">#REF!</definedName>
    <definedName name="Net_margin_fore">#REF!</definedName>
    <definedName name="Net_PPE">#REF!</definedName>
    <definedName name="Net_PPE_DCF">#REF!</definedName>
    <definedName name="Net_PPE_growth_fore">#REF!</definedName>
    <definedName name="Net_property_under_capital_leases">#REF!</definedName>
    <definedName name="Net_sales">#REF!</definedName>
    <definedName name="Net_sales_DCF">#REF!</definedName>
    <definedName name="Net_sales_fore">#REF!</definedName>
    <definedName name="Net_sales_growth_fore">#REF!</definedName>
    <definedName name="Net_Tax_Benefit_of_Non_Op_Charges_Gains">#REF!</definedName>
    <definedName name="Net_Unrealized_Gains_Losses">#REF!</definedName>
    <definedName name="Net_working_capital">#REF!</definedName>
    <definedName name="Net_working_capital_DCF">#REF!</definedName>
    <definedName name="Net_working_capital_turns">#REF!</definedName>
    <definedName name="Net_working_capital_turns_DCF">#REF!</definedName>
    <definedName name="NetWC_turns_fore">#REF!</definedName>
    <definedName name="NIBCLs">#REF!</definedName>
    <definedName name="Non_Recurring_loss_gain">#REF!</definedName>
    <definedName name="NOPAT">#REF!</definedName>
    <definedName name="NOPAT_DCF">#REF!</definedName>
    <definedName name="NOPAT_fore">#REF!</definedName>
    <definedName name="NOPAT_growth">#REF!</definedName>
    <definedName name="NOPAT_growth_avg">#REF!</definedName>
    <definedName name="NOPAT_margin">#REF!</definedName>
    <definedName name="NOPAT_margin_fore">#REF!</definedName>
    <definedName name="NOPAT_Share">#REF!</definedName>
    <definedName name="NOPBT">#REF!</definedName>
    <definedName name="NOPBT_fore">#REF!</definedName>
    <definedName name="Norm_forecast_11_15">#REF!</definedName>
    <definedName name="Norm_forecast_16_25">#REF!</definedName>
    <definedName name="Norm_forecast_4_5">#REF!</definedName>
    <definedName name="Norm_forecast_6_10">#REF!</definedName>
    <definedName name="NPT_1">#REF!</definedName>
    <definedName name="NPT_10">#REF!</definedName>
    <definedName name="NPT_11">#REF!</definedName>
    <definedName name="NPT_12">#REF!</definedName>
    <definedName name="NPT_13">#REF!</definedName>
    <definedName name="NPT_14">#REF!</definedName>
    <definedName name="NPT_2">#REF!</definedName>
    <definedName name="NPT_3">#REF!</definedName>
    <definedName name="NPT_4">#REF!</definedName>
    <definedName name="NPT_5">#REF!</definedName>
    <definedName name="NPT_6">#REF!</definedName>
    <definedName name="NPT_7">#REF!</definedName>
    <definedName name="NPT_8">#REF!</definedName>
    <definedName name="NPT_9">#REF!</definedName>
    <definedName name="NPT_EY1">#REF!</definedName>
    <definedName name="NPT_EY2">#REF!</definedName>
    <definedName name="NPT_EY3">#REF!</definedName>
    <definedName name="NPT_P">#REF!</definedName>
    <definedName name="Number_of_Shares">#REF!</definedName>
    <definedName name="Off_B_S_Income">#REF!</definedName>
    <definedName name="Off_B_S_Income_DCF">#REF!</definedName>
    <definedName name="Off_B_S_Income_fore">#REF!</definedName>
    <definedName name="Off_B_S_Income_growth_fore">#REF!</definedName>
    <definedName name="OL_1">#REF!</definedName>
    <definedName name="OL_10">#REF!</definedName>
    <definedName name="OL_11">#REF!</definedName>
    <definedName name="OL_12">#REF!</definedName>
    <definedName name="OL_13">#REF!</definedName>
    <definedName name="OL_14">#REF!</definedName>
    <definedName name="OL_2">#REF!</definedName>
    <definedName name="OL_3">#REF!</definedName>
    <definedName name="OL_4">#REF!</definedName>
    <definedName name="OL_5">#REF!</definedName>
    <definedName name="OL_6">#REF!</definedName>
    <definedName name="OL_7">#REF!</definedName>
    <definedName name="OL_8">#REF!</definedName>
    <definedName name="OL_9">#REF!</definedName>
    <definedName name="OL_P">#REF!</definedName>
    <definedName name="Operating_Expenses">#REF!</definedName>
    <definedName name="Operating_income">#REF!</definedName>
    <definedName name="Operating_income_fore">#REF!</definedName>
    <definedName name="Operating_Lease_Expense">#REF!</definedName>
    <definedName name="Operating_Lease_Expense_fore">#REF!</definedName>
    <definedName name="Other">#REF!</definedName>
    <definedName name="Other_asset_turns">#REF!</definedName>
    <definedName name="Other_asset_turns_DCF">#REF!</definedName>
    <definedName name="Other_asset_turns_fore">#REF!</definedName>
    <definedName name="Other_assets">#REF!</definedName>
    <definedName name="Other_assets_DCF">#REF!</definedName>
    <definedName name="Other_Assets2">#REF!</definedName>
    <definedName name="Other_current_assets">#REF!</definedName>
    <definedName name="Other_current_assets_growth_fore">#REF!</definedName>
    <definedName name="Other_Current_Assets2">#REF!</definedName>
    <definedName name="Other_current_liabilities">#REF!</definedName>
    <definedName name="Other_current_liabilities_growth_fore">#REF!</definedName>
    <definedName name="Other_Current_Liabilities2">#REF!</definedName>
    <definedName name="Other_DCF">#REF!</definedName>
    <definedName name="Other_dividends">#REF!</definedName>
    <definedName name="Other_Expenses">#REF!</definedName>
    <definedName name="Other_Expenses_fore">#REF!</definedName>
    <definedName name="Other_expenses_gains">#REF!</definedName>
    <definedName name="Other_expenses_gains_fore">#REF!</definedName>
    <definedName name="Other_expenses_growth_fore">#REF!</definedName>
    <definedName name="Other_fixed_asset_turns">#REF!</definedName>
    <definedName name="Other_fixed_asset_turns_fore">#REF!</definedName>
    <definedName name="Other_fixed_assets">#REF!</definedName>
    <definedName name="Other_fixed_assets_growth_fore">#REF!</definedName>
    <definedName name="Other_fixed_assets2">#REF!</definedName>
    <definedName name="Other_growth_fore">#REF!</definedName>
    <definedName name="Other_inc_exp_fore">#REF!</definedName>
    <definedName name="Other_Income">#REF!</definedName>
    <definedName name="Other_income_growth_fore">#REF!</definedName>
    <definedName name="Other_Intangible_Assets">#REF!</definedName>
    <definedName name="Other_liabilities">#REF!</definedName>
    <definedName name="Other_liabilities_growth_fore">#REF!</definedName>
    <definedName name="Other_liabilities2">#REF!</definedName>
    <definedName name="Other_LT_Debt">#REF!</definedName>
    <definedName name="Other_ncome_expenses">#REF!</definedName>
    <definedName name="Other_reserves">#REF!</definedName>
    <definedName name="Other_Segment_Revenues">#REF!</definedName>
    <definedName name="Other_ST_Debt">#REF!</definedName>
    <definedName name="Partial_year">#REF!</definedName>
    <definedName name="PPnE_turns_fore">#REF!</definedName>
    <definedName name="Preferred_book_value">#REF!</definedName>
    <definedName name="Preferred_Dividends">#REF!</definedName>
    <definedName name="Preferred_stock">#REF!</definedName>
    <definedName name="Preferred_stock_growth_fore">#REF!</definedName>
    <definedName name="Present_Value_Oper_lease">#REF!</definedName>
    <definedName name="Pretax_income">#REF!</definedName>
    <definedName name="Pretax_income_fore">#REF!</definedName>
    <definedName name="PV_of_Economic_Profit">#REF!</definedName>
    <definedName name="PV_of_FCF">#REF!</definedName>
    <definedName name="PV_of_Residual_Value">#REF!</definedName>
    <definedName name="PV_Oper_lease">#REF!</definedName>
    <definedName name="PVGO">#REF!</definedName>
    <definedName name="R_D_amort_years">#REF!</definedName>
    <definedName name="R_D_Amortization">#REF!</definedName>
    <definedName name="R_D_Capzed">#REF!</definedName>
    <definedName name="R_D_expense">#REF!</definedName>
    <definedName name="R_D_expense_IS">#REF!</definedName>
    <definedName name="Required_cash">#REF!</definedName>
    <definedName name="Required_cash_percent">#REF!</definedName>
    <definedName name="Residual_Value">#REF!</definedName>
    <definedName name="Restructuring_charges">#REF!</definedName>
    <definedName name="Restructuring_charges_growth_fore">#REF!</definedName>
    <definedName name="RIsk_free_30yr_Treas">#REF!</definedName>
    <definedName name="RnD_expense">#REF!</definedName>
    <definedName name="RnD_expense_fore">#REF!</definedName>
    <definedName name="RnD_expense_growth_fore">#REF!</definedName>
    <definedName name="RnD_expenses_fore">#REF!</definedName>
    <definedName name="ROIC">#REF!</definedName>
    <definedName name="ROIC_DCF">#REF!</definedName>
    <definedName name="ROIC_WACC">#REF!</definedName>
    <definedName name="RORIC__3_yr_rolling">#REF!</definedName>
    <definedName name="S_T_obligations_under_cap_leases">#REF!</definedName>
    <definedName name="Sales_growth">#REF!</definedName>
    <definedName name="Sales_growth_avg">#REF!</definedName>
    <definedName name="Segment1_income">#REF!</definedName>
    <definedName name="Segment1_income_DCF">#REF!</definedName>
    <definedName name="Segment1_income_fore">#REF!</definedName>
    <definedName name="Segment1_income_growth_fore">#REF!</definedName>
    <definedName name="Segment2_income">#REF!</definedName>
    <definedName name="Segment2_income_DCF">#REF!</definedName>
    <definedName name="Segment2_income_fore">#REF!</definedName>
    <definedName name="Segment2_income_growth_fore">#REF!</definedName>
    <definedName name="SGA">#REF!</definedName>
    <definedName name="SGA_fore">#REF!</definedName>
    <definedName name="SGA_growth">#REF!</definedName>
    <definedName name="SGA_growth_avg">#REF!</definedName>
    <definedName name="SGA_growth_fore">#REF!</definedName>
    <definedName name="SGA_margin">#REF!</definedName>
    <definedName name="SGA_margin_fore">#REF!</definedName>
    <definedName name="Share_Price">#REF!</definedName>
    <definedName name="Shareholder_value">#REF!</definedName>
    <definedName name="Shareholder_Value_EVA">#REF!</definedName>
    <definedName name="Shareholders_equity">#REF!</definedName>
    <definedName name="Shares">#REF!</definedName>
    <definedName name="Shares_DCF">#REF!</definedName>
    <definedName name="Shares_fore">#REF!</definedName>
    <definedName name="Shares_growth">#REF!</definedName>
    <definedName name="Shares_growth_fore">#REF!</definedName>
    <definedName name="Shares_repurchase_liability">#REF!</definedName>
    <definedName name="Spread_on_debt">#REF!</definedName>
    <definedName name="ST_debt">#REF!</definedName>
    <definedName name="ST_debt_growth_fore">#REF!</definedName>
    <definedName name="Staightline_charge">#REF!</definedName>
    <definedName name="Stock_price">#REF!</definedName>
    <definedName name="Stock_price_close">#REF!</definedName>
    <definedName name="Stock_price_high">#REF!</definedName>
    <definedName name="Stock_price_low">#REF!</definedName>
    <definedName name="Summary_1">#REF!</definedName>
    <definedName name="Summary_1991">#REF!</definedName>
    <definedName name="Summary_1992">#REF!</definedName>
    <definedName name="Summary_1993">#REF!</definedName>
    <definedName name="Summary_1994">#REF!</definedName>
    <definedName name="Summary_1995">#REF!</definedName>
    <definedName name="Summary_1996">#REF!</definedName>
    <definedName name="Summary_1997">#REF!</definedName>
    <definedName name="Summary_2">#REF!</definedName>
    <definedName name="Summary_3">#REF!</definedName>
    <definedName name="Summary_4">#REF!</definedName>
    <definedName name="Summary_EY1">#REF!</definedName>
    <definedName name="Summary_EY2">#REF!</definedName>
    <definedName name="Summary_P">#REF!</definedName>
    <definedName name="Target_debt_to_capital">#REF!</definedName>
    <definedName name="Tax_benefit_from_interest">#REF!</definedName>
    <definedName name="Tax_benefit_from_oper_leases">#REF!</definedName>
    <definedName name="Tax_benefit_from_ops_leases">#REF!</definedName>
    <definedName name="Tax_rate_for_WACC">#REF!</definedName>
    <definedName name="Tax_Shield_Tax_Rate">#REF!</definedName>
    <definedName name="Total_amort_fore">#REF!</definedName>
    <definedName name="Total_Amortization">#REF!</definedName>
    <definedName name="Total_Amortization_fore">#REF!</definedName>
    <definedName name="Total_COS">#REF!</definedName>
    <definedName name="Total_COS_fore">#REF!</definedName>
    <definedName name="Total_COS_growth_fore">#REF!</definedName>
    <definedName name="Total_COS_net_DnA">#REF!</definedName>
    <definedName name="Total_COS_net_DnA_fore">#REF!</definedName>
    <definedName name="Total_debt">#REF!</definedName>
    <definedName name="Total_debt_DCF">#REF!</definedName>
    <definedName name="Total_debt_fore">#REF!</definedName>
    <definedName name="Total_debt_growth_fore">#REF!</definedName>
    <definedName name="Total_increase_in_EEs">#REF!</definedName>
    <definedName name="Total_Increase_in_EEs_fore">#REF!</definedName>
    <definedName name="Total_other_assets">#REF!</definedName>
    <definedName name="Value_of_Equity">#REF!</definedName>
    <definedName name="Value_of_Firm">#REF!</definedName>
    <definedName name="Value_of_Unconsol._Subs">#REF!</definedName>
    <definedName name="Value_per_share">#REF!</definedName>
    <definedName name="WACC_1">#REF!</definedName>
    <definedName name="WACC_10">#REF!</definedName>
    <definedName name="WACC_11">#REF!</definedName>
    <definedName name="WACC_12">#REF!</definedName>
    <definedName name="WACC_13">#REF!</definedName>
    <definedName name="WACC_14">#REF!</definedName>
    <definedName name="WACC_2">#REF!</definedName>
    <definedName name="WACC_3">#REF!</definedName>
    <definedName name="WACC_4">#REF!</definedName>
    <definedName name="WACC_5">#REF!</definedName>
    <definedName name="WACC_6">#REF!</definedName>
    <definedName name="WACC_7">#REF!</definedName>
    <definedName name="WACC_8">#REF!</definedName>
    <definedName name="WACC_9">#REF!</definedName>
    <definedName name="WACC_fore">#REF!</definedName>
    <definedName name="WACC_P">#REF!</definedName>
    <definedName name="WACC_P_1">#REF!</definedName>
    <definedName name="WACC_P_10">#REF!</definedName>
    <definedName name="WACC_P_11">#REF!</definedName>
    <definedName name="WACC_P_12">#REF!</definedName>
    <definedName name="WACC_P_13">#REF!</definedName>
    <definedName name="WACC_P_14">#REF!</definedName>
    <definedName name="WACC_P_2">#REF!</definedName>
    <definedName name="WACC_P_3">#REF!</definedName>
    <definedName name="WACC_P_4">#REF!</definedName>
    <definedName name="WACC_P_5">#REF!</definedName>
    <definedName name="WACC_P_6">#REF!</definedName>
    <definedName name="WACC_P_7">#REF!</definedName>
    <definedName name="WACC_P_8">#REF!</definedName>
    <definedName name="WACC_P_9">#REF!</definedName>
    <definedName name="Year">#REF!</definedName>
    <definedName name="Years_in_full_stream">#REF!</definedName>
    <definedName name="Years_into_futu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gkvOixg+h6VKebEIxW4a8xyS5Izg=="/>
    </ext>
  </extLst>
</workbook>
</file>

<file path=xl/calcChain.xml><?xml version="1.0" encoding="utf-8"?>
<calcChain xmlns="http://schemas.openxmlformats.org/spreadsheetml/2006/main">
  <c r="AB24" i="3" l="1"/>
  <c r="AA24" i="3"/>
  <c r="Z24" i="3"/>
  <c r="Y24" i="3"/>
  <c r="X24" i="3"/>
  <c r="W24" i="3"/>
  <c r="V24" i="3"/>
  <c r="U24" i="3"/>
  <c r="T24" i="3"/>
  <c r="S24" i="3"/>
  <c r="R24" i="3"/>
  <c r="Q24" i="3"/>
  <c r="P24" i="3"/>
  <c r="O24" i="3"/>
  <c r="N24" i="3"/>
  <c r="M24" i="3"/>
  <c r="L24" i="3"/>
  <c r="K24" i="3"/>
  <c r="J24" i="3"/>
  <c r="I24" i="3"/>
  <c r="H24" i="3"/>
  <c r="G24" i="3"/>
  <c r="F24" i="3"/>
  <c r="E24" i="3"/>
  <c r="D24" i="3"/>
  <c r="AB23" i="3"/>
  <c r="AA23" i="3"/>
  <c r="Z23" i="3"/>
  <c r="Y23" i="3"/>
  <c r="X23" i="3"/>
  <c r="W23" i="3"/>
  <c r="V23" i="3"/>
  <c r="U23" i="3"/>
  <c r="T23" i="3"/>
  <c r="S23" i="3"/>
  <c r="R23" i="3"/>
  <c r="Q23" i="3"/>
  <c r="P23" i="3"/>
  <c r="O23" i="3"/>
  <c r="N23" i="3"/>
  <c r="M23" i="3"/>
  <c r="L23" i="3"/>
  <c r="K23" i="3"/>
  <c r="J23" i="3"/>
  <c r="I23" i="3"/>
  <c r="H23" i="3"/>
  <c r="G23" i="3"/>
  <c r="F23" i="3"/>
  <c r="E23" i="3"/>
  <c r="D23" i="3"/>
  <c r="C7" i="3"/>
  <c r="C9" i="3" s="1"/>
  <c r="D5" i="3"/>
  <c r="E5" i="3" s="1"/>
  <c r="F5" i="3" s="1"/>
  <c r="G5" i="3" s="1"/>
  <c r="H5" i="3" s="1"/>
  <c r="I5" i="3" s="1"/>
  <c r="J5" i="3" s="1"/>
  <c r="K5" i="3" s="1"/>
  <c r="L5" i="3" s="1"/>
  <c r="M5" i="3" s="1"/>
  <c r="N5" i="3" s="1"/>
  <c r="O5" i="3" s="1"/>
  <c r="P5" i="3" s="1"/>
  <c r="Q5" i="3" s="1"/>
  <c r="R5" i="3" s="1"/>
  <c r="S5" i="3" s="1"/>
  <c r="T5" i="3" s="1"/>
  <c r="U5" i="3" s="1"/>
  <c r="V5" i="3" s="1"/>
  <c r="W5" i="3" s="1"/>
  <c r="X5" i="3" s="1"/>
  <c r="Y5" i="3" s="1"/>
  <c r="Z5" i="3" s="1"/>
  <c r="AA5" i="3" s="1"/>
  <c r="AB5" i="3" s="1"/>
  <c r="E4" i="3"/>
  <c r="F4" i="3" s="1"/>
  <c r="G4" i="3" s="1"/>
  <c r="H4" i="3" s="1"/>
  <c r="I4" i="3" s="1"/>
  <c r="J4" i="3" s="1"/>
  <c r="K4" i="3" s="1"/>
  <c r="L4" i="3" s="1"/>
  <c r="M4" i="3" s="1"/>
  <c r="N4" i="3" s="1"/>
  <c r="O4" i="3" s="1"/>
  <c r="P4" i="3" s="1"/>
  <c r="Q4" i="3" s="1"/>
  <c r="R4" i="3" s="1"/>
  <c r="S4" i="3" s="1"/>
  <c r="T4" i="3" s="1"/>
  <c r="U4" i="3" s="1"/>
  <c r="V4" i="3" s="1"/>
  <c r="W4" i="3" s="1"/>
  <c r="X4" i="3" s="1"/>
  <c r="Y4" i="3" s="1"/>
  <c r="Z4" i="3" s="1"/>
  <c r="AA4" i="3" s="1"/>
  <c r="AB4" i="3" s="1"/>
  <c r="D4" i="3"/>
  <c r="C111" i="2"/>
  <c r="E84" i="2"/>
  <c r="D84" i="2"/>
  <c r="C73" i="2"/>
  <c r="C74" i="2" s="1"/>
  <c r="E72" i="2"/>
  <c r="D72" i="2"/>
  <c r="C65" i="2"/>
  <c r="D62" i="2"/>
  <c r="E62" i="2" s="1"/>
  <c r="C58" i="2"/>
  <c r="C63" i="2" s="1"/>
  <c r="C66" i="2" s="1"/>
  <c r="C85" i="2" s="1"/>
  <c r="E56" i="2"/>
  <c r="D56" i="2"/>
  <c r="D73" i="2" s="1"/>
  <c r="D74" i="2" s="1"/>
  <c r="C56" i="2"/>
  <c r="D55" i="2"/>
  <c r="E55" i="2" s="1"/>
  <c r="E50" i="2"/>
  <c r="D49" i="2"/>
  <c r="E49" i="2" s="1"/>
  <c r="C23" i="1"/>
  <c r="D76" i="2" l="1"/>
  <c r="D78" i="2"/>
  <c r="D30" i="3"/>
  <c r="C10" i="3"/>
  <c r="C11" i="3" s="1"/>
  <c r="E73" i="2"/>
  <c r="E74" i="2" s="1"/>
  <c r="E58" i="2"/>
  <c r="E63" i="2" s="1"/>
  <c r="C76" i="2"/>
  <c r="C78" i="2"/>
  <c r="D58" i="2"/>
  <c r="D63" i="2" s="1"/>
  <c r="D7" i="3"/>
  <c r="E78" i="2" l="1"/>
  <c r="E76" i="2"/>
  <c r="E79" i="2" s="1"/>
  <c r="E86" i="2" s="1"/>
  <c r="D29" i="3"/>
  <c r="D13" i="3"/>
  <c r="D15" i="3" s="1"/>
  <c r="D14" i="3"/>
  <c r="E7" i="3"/>
  <c r="D9" i="3"/>
  <c r="E65" i="2"/>
  <c r="E66" i="2" s="1"/>
  <c r="E85" i="2" s="1"/>
  <c r="E87" i="2" s="1"/>
  <c r="D65" i="2"/>
  <c r="D66" i="2"/>
  <c r="D85" i="2" s="1"/>
  <c r="D87" i="2" s="1"/>
  <c r="C79" i="2"/>
  <c r="C86" i="2" s="1"/>
  <c r="C87" i="2" s="1"/>
  <c r="D79" i="2"/>
  <c r="D86" i="2" s="1"/>
  <c r="E30" i="3" l="1"/>
  <c r="D10" i="3"/>
  <c r="D11" i="3" s="1"/>
  <c r="E13" i="3"/>
  <c r="E15" i="3" s="1"/>
  <c r="E29" i="3"/>
  <c r="E9" i="3"/>
  <c r="E14" i="3"/>
  <c r="F7" i="3"/>
  <c r="D17" i="3" l="1"/>
  <c r="D18" i="3" s="1"/>
  <c r="D19" i="3" s="1"/>
  <c r="D20" i="3"/>
  <c r="D22" i="3" s="1"/>
  <c r="D26" i="3" s="1"/>
  <c r="D27" i="3" s="1"/>
  <c r="F14" i="3"/>
  <c r="F29" i="3"/>
  <c r="F9" i="3"/>
  <c r="G7" i="3"/>
  <c r="F13" i="3"/>
  <c r="F15" i="3" s="1"/>
  <c r="E11" i="3"/>
  <c r="F30" i="3"/>
  <c r="E10" i="3"/>
  <c r="E17" i="3" l="1"/>
  <c r="E18" i="3" s="1"/>
  <c r="E19" i="3" s="1"/>
  <c r="E20" i="3"/>
  <c r="E22" i="3" s="1"/>
  <c r="E26" i="3" s="1"/>
  <c r="E27" i="3" s="1"/>
  <c r="G14" i="3"/>
  <c r="G29" i="3"/>
  <c r="G13" i="3"/>
  <c r="G15" i="3" s="1"/>
  <c r="G9" i="3"/>
  <c r="H7" i="3"/>
  <c r="G30" i="3"/>
  <c r="F10" i="3"/>
  <c r="F11" i="3" s="1"/>
  <c r="F20" i="3" l="1"/>
  <c r="F17" i="3"/>
  <c r="F18" i="3" s="1"/>
  <c r="F19" i="3" s="1"/>
  <c r="H29" i="3"/>
  <c r="H13" i="3"/>
  <c r="H15" i="3" s="1"/>
  <c r="I7" i="3"/>
  <c r="H14" i="3"/>
  <c r="H9" i="3"/>
  <c r="G10" i="3"/>
  <c r="G11" i="3" s="1"/>
  <c r="H30" i="3"/>
  <c r="G20" i="3" l="1"/>
  <c r="G17" i="3"/>
  <c r="G18" i="3" s="1"/>
  <c r="G19" i="3" s="1"/>
  <c r="H10" i="3"/>
  <c r="H11" i="3" s="1"/>
  <c r="I30" i="3"/>
  <c r="I14" i="3"/>
  <c r="I13" i="3"/>
  <c r="I15" i="3" s="1"/>
  <c r="I9" i="3"/>
  <c r="J7" i="3"/>
  <c r="I29" i="3"/>
  <c r="F22" i="3"/>
  <c r="F26" i="3" s="1"/>
  <c r="F27" i="3" s="1"/>
  <c r="H17" i="3" l="1"/>
  <c r="H18" i="3" s="1"/>
  <c r="H19" i="3" s="1"/>
  <c r="H20" i="3"/>
  <c r="J30" i="3"/>
  <c r="I10" i="3"/>
  <c r="I11" i="3" s="1"/>
  <c r="J14" i="3"/>
  <c r="J13" i="3"/>
  <c r="J15" i="3" s="1"/>
  <c r="J9" i="3"/>
  <c r="J29" i="3"/>
  <c r="K7" i="3"/>
  <c r="G22" i="3"/>
  <c r="G26" i="3" s="1"/>
  <c r="G27" i="3" s="1"/>
  <c r="I17" i="3" l="1"/>
  <c r="I18" i="3" s="1"/>
  <c r="I19" i="3" s="1"/>
  <c r="I20" i="3"/>
  <c r="K30" i="3"/>
  <c r="J11" i="3"/>
  <c r="J10" i="3"/>
  <c r="K14" i="3"/>
  <c r="K29" i="3"/>
  <c r="K13" i="3"/>
  <c r="K15" i="3" s="1"/>
  <c r="K9" i="3"/>
  <c r="L7" i="3"/>
  <c r="H22" i="3"/>
  <c r="H26" i="3" s="1"/>
  <c r="H27" i="3" s="1"/>
  <c r="J20" i="3" l="1"/>
  <c r="J17" i="3"/>
  <c r="J18" i="3" s="1"/>
  <c r="J19" i="3" s="1"/>
  <c r="L29" i="3"/>
  <c r="L13" i="3"/>
  <c r="L15" i="3" s="1"/>
  <c r="L14" i="3"/>
  <c r="M7" i="3"/>
  <c r="L9" i="3"/>
  <c r="I22" i="3"/>
  <c r="I26" i="3" s="1"/>
  <c r="I27" i="3" s="1"/>
  <c r="L30" i="3"/>
  <c r="K10" i="3"/>
  <c r="K11" i="3" s="1"/>
  <c r="K20" i="3" l="1"/>
  <c r="K17" i="3"/>
  <c r="K18" i="3" s="1"/>
  <c r="K19" i="3" s="1"/>
  <c r="L11" i="3"/>
  <c r="M30" i="3"/>
  <c r="L10" i="3"/>
  <c r="M13" i="3"/>
  <c r="M15" i="3" s="1"/>
  <c r="M29" i="3"/>
  <c r="M9" i="3"/>
  <c r="M14" i="3"/>
  <c r="N7" i="3"/>
  <c r="J22" i="3"/>
  <c r="J26" i="3" s="1"/>
  <c r="J27" i="3" s="1"/>
  <c r="N30" i="3" l="1"/>
  <c r="M10" i="3"/>
  <c r="M11" i="3" s="1"/>
  <c r="L17" i="3"/>
  <c r="L18" i="3" s="1"/>
  <c r="L19" i="3" s="1"/>
  <c r="L20" i="3"/>
  <c r="N14" i="3"/>
  <c r="N29" i="3"/>
  <c r="N9" i="3"/>
  <c r="O7" i="3"/>
  <c r="N13" i="3"/>
  <c r="N15" i="3" s="1"/>
  <c r="K22" i="3"/>
  <c r="K26" i="3" s="1"/>
  <c r="K27" i="3" s="1"/>
  <c r="M17" i="3" l="1"/>
  <c r="M18" i="3" s="1"/>
  <c r="M19" i="3" s="1"/>
  <c r="M20" i="3"/>
  <c r="M22" i="3" s="1"/>
  <c r="M26" i="3" s="1"/>
  <c r="M27" i="3" s="1"/>
  <c r="O30" i="3"/>
  <c r="N11" i="3"/>
  <c r="N10" i="3"/>
  <c r="O14" i="3"/>
  <c r="O29" i="3"/>
  <c r="O13" i="3"/>
  <c r="O15" i="3" s="1"/>
  <c r="O9" i="3"/>
  <c r="P7" i="3"/>
  <c r="L22" i="3"/>
  <c r="L26" i="3" s="1"/>
  <c r="L27" i="3" s="1"/>
  <c r="N20" i="3" l="1"/>
  <c r="N17" i="3"/>
  <c r="N18" i="3" s="1"/>
  <c r="N19" i="3" s="1"/>
  <c r="P29" i="3"/>
  <c r="P13" i="3"/>
  <c r="P15" i="3" s="1"/>
  <c r="Q7" i="3"/>
  <c r="P14" i="3"/>
  <c r="P9" i="3"/>
  <c r="O10" i="3"/>
  <c r="O11" i="3" s="1"/>
  <c r="P30" i="3"/>
  <c r="O20" i="3" l="1"/>
  <c r="O17" i="3"/>
  <c r="O18" i="3" s="1"/>
  <c r="O19" i="3" s="1"/>
  <c r="P10" i="3"/>
  <c r="P11" i="3" s="1"/>
  <c r="Q30" i="3"/>
  <c r="Q14" i="3"/>
  <c r="Q13" i="3"/>
  <c r="Q15" i="3" s="1"/>
  <c r="Q9" i="3"/>
  <c r="Q29" i="3"/>
  <c r="R7" i="3"/>
  <c r="N22" i="3"/>
  <c r="N26" i="3" s="1"/>
  <c r="N27" i="3" s="1"/>
  <c r="P17" i="3" l="1"/>
  <c r="P18" i="3" s="1"/>
  <c r="P19" i="3" s="1"/>
  <c r="P20" i="3"/>
  <c r="P22" i="3" s="1"/>
  <c r="P26" i="3" s="1"/>
  <c r="P27" i="3" s="1"/>
  <c r="Q11" i="3"/>
  <c r="R30" i="3"/>
  <c r="Q10" i="3"/>
  <c r="R14" i="3"/>
  <c r="R13" i="3"/>
  <c r="R15" i="3" s="1"/>
  <c r="R9" i="3"/>
  <c r="R29" i="3"/>
  <c r="S7" i="3"/>
  <c r="O22" i="3"/>
  <c r="O26" i="3" s="1"/>
  <c r="O27" i="3" s="1"/>
  <c r="Q17" i="3" l="1"/>
  <c r="Q18" i="3" s="1"/>
  <c r="Q19" i="3" s="1"/>
  <c r="Q20" i="3"/>
  <c r="S30" i="3"/>
  <c r="R11" i="3"/>
  <c r="R10" i="3"/>
  <c r="S14" i="3"/>
  <c r="S29" i="3"/>
  <c r="S13" i="3"/>
  <c r="S15" i="3" s="1"/>
  <c r="S9" i="3"/>
  <c r="T7" i="3"/>
  <c r="T29" i="3" l="1"/>
  <c r="T13" i="3"/>
  <c r="T14" i="3"/>
  <c r="U7" i="3"/>
  <c r="T9" i="3"/>
  <c r="Q22" i="3"/>
  <c r="Q26" i="3" s="1"/>
  <c r="Q27" i="3" s="1"/>
  <c r="R20" i="3"/>
  <c r="R17" i="3"/>
  <c r="R18" i="3" s="1"/>
  <c r="R19" i="3" s="1"/>
  <c r="S10" i="3"/>
  <c r="T30" i="3"/>
  <c r="S11" i="3"/>
  <c r="R22" i="3" l="1"/>
  <c r="R26" i="3" s="1"/>
  <c r="R27" i="3" s="1"/>
  <c r="T15" i="3"/>
  <c r="U13" i="3"/>
  <c r="U15" i="3" s="1"/>
  <c r="U29" i="3"/>
  <c r="U9" i="3"/>
  <c r="V7" i="3"/>
  <c r="U14" i="3"/>
  <c r="S20" i="3"/>
  <c r="S22" i="3" s="1"/>
  <c r="S26" i="3" s="1"/>
  <c r="S27" i="3" s="1"/>
  <c r="S17" i="3"/>
  <c r="S18" i="3" s="1"/>
  <c r="S19" i="3" s="1"/>
  <c r="U30" i="3"/>
  <c r="T10" i="3"/>
  <c r="T11" i="3" s="1"/>
  <c r="T17" i="3" l="1"/>
  <c r="T18" i="3" s="1"/>
  <c r="T19" i="3" s="1"/>
  <c r="T20" i="3"/>
  <c r="T22" i="3" s="1"/>
  <c r="T26" i="3" s="1"/>
  <c r="T27" i="3" s="1"/>
  <c r="V14" i="3"/>
  <c r="V29" i="3"/>
  <c r="V9" i="3"/>
  <c r="W7" i="3"/>
  <c r="V13" i="3"/>
  <c r="V15" i="3" s="1"/>
  <c r="U11" i="3"/>
  <c r="V30" i="3"/>
  <c r="U10" i="3"/>
  <c r="U17" i="3" l="1"/>
  <c r="U18" i="3" s="1"/>
  <c r="U19" i="3" s="1"/>
  <c r="U20" i="3"/>
  <c r="U22" i="3" s="1"/>
  <c r="U26" i="3" s="1"/>
  <c r="U27" i="3" s="1"/>
  <c r="W14" i="3"/>
  <c r="W29" i="3"/>
  <c r="W13" i="3"/>
  <c r="W9" i="3"/>
  <c r="X7" i="3"/>
  <c r="W30" i="3"/>
  <c r="V10" i="3"/>
  <c r="V11" i="3"/>
  <c r="X29" i="3" l="1"/>
  <c r="X13" i="3"/>
  <c r="Y7" i="3"/>
  <c r="X14" i="3"/>
  <c r="X9" i="3"/>
  <c r="V20" i="3"/>
  <c r="V17" i="3"/>
  <c r="V18" i="3" s="1"/>
  <c r="V19" i="3" s="1"/>
  <c r="W10" i="3"/>
  <c r="W11" i="3" s="1"/>
  <c r="X30" i="3"/>
  <c r="W15" i="3"/>
  <c r="W20" i="3" l="1"/>
  <c r="W17" i="3"/>
  <c r="W18" i="3" s="1"/>
  <c r="W19" i="3" s="1"/>
  <c r="V22" i="3"/>
  <c r="V26" i="3" s="1"/>
  <c r="V27" i="3" s="1"/>
  <c r="X15" i="3"/>
  <c r="Y14" i="3"/>
  <c r="Y13" i="3"/>
  <c r="Y15" i="3" s="1"/>
  <c r="Y9" i="3"/>
  <c r="Z7" i="3"/>
  <c r="Y29" i="3"/>
  <c r="X10" i="3"/>
  <c r="X11" i="3" s="1"/>
  <c r="Y30" i="3"/>
  <c r="X17" i="3" l="1"/>
  <c r="X18" i="3" s="1"/>
  <c r="X19" i="3" s="1"/>
  <c r="X20" i="3"/>
  <c r="X22" i="3" s="1"/>
  <c r="X26" i="3" s="1"/>
  <c r="X27" i="3" s="1"/>
  <c r="Z14" i="3"/>
  <c r="Z13" i="3"/>
  <c r="Z15" i="3" s="1"/>
  <c r="Z9" i="3"/>
  <c r="Z29" i="3"/>
  <c r="AA7" i="3"/>
  <c r="Y11" i="3"/>
  <c r="Z30" i="3"/>
  <c r="Y10" i="3"/>
  <c r="W22" i="3"/>
  <c r="W26" i="3" s="1"/>
  <c r="W27" i="3" s="1"/>
  <c r="Y17" i="3" l="1"/>
  <c r="Y18" i="3" s="1"/>
  <c r="Y19" i="3" s="1"/>
  <c r="Y20" i="3"/>
  <c r="AA14" i="3"/>
  <c r="AA29" i="3"/>
  <c r="AA13" i="3"/>
  <c r="AA15" i="3" s="1"/>
  <c r="AA9" i="3"/>
  <c r="AB7" i="3"/>
  <c r="AA30" i="3"/>
  <c r="Z10" i="3"/>
  <c r="Z11" i="3" s="1"/>
  <c r="Z20" i="3" l="1"/>
  <c r="Z17" i="3"/>
  <c r="Z18" i="3" s="1"/>
  <c r="Z19" i="3" s="1"/>
  <c r="AB29" i="3"/>
  <c r="AB13" i="3"/>
  <c r="AB15" i="3" s="1"/>
  <c r="AB14" i="3"/>
  <c r="AB9" i="3"/>
  <c r="AA10" i="3"/>
  <c r="AA11" i="3" s="1"/>
  <c r="AB30" i="3"/>
  <c r="Y22" i="3"/>
  <c r="Y26" i="3" s="1"/>
  <c r="Y27" i="3" s="1"/>
  <c r="AA20" i="3" l="1"/>
  <c r="AA22" i="3" s="1"/>
  <c r="AA26" i="3" s="1"/>
  <c r="AA27" i="3" s="1"/>
  <c r="AA17" i="3"/>
  <c r="AA18" i="3" s="1"/>
  <c r="AA19" i="3" s="1"/>
  <c r="AB10" i="3"/>
  <c r="AB11" i="3" s="1"/>
  <c r="Z22" i="3"/>
  <c r="Z26" i="3" s="1"/>
  <c r="Z27" i="3" s="1"/>
  <c r="AB17" i="3" l="1"/>
  <c r="AB18" i="3" s="1"/>
  <c r="AB19" i="3" s="1"/>
  <c r="AB20" i="3"/>
  <c r="AB22" i="3" s="1"/>
  <c r="AB26" i="3" s="1"/>
  <c r="AB27" i="3" s="1"/>
  <c r="C31" i="3" s="1"/>
  <c r="C33" i="3" l="1"/>
  <c r="B32" i="3"/>
</calcChain>
</file>

<file path=xl/sharedStrings.xml><?xml version="1.0" encoding="utf-8"?>
<sst xmlns="http://schemas.openxmlformats.org/spreadsheetml/2006/main" count="123" uniqueCount="119">
  <si>
    <t>Price-Implied Expectations (PIE) Inputs</t>
  </si>
  <si>
    <t>Operating Value Drivers:</t>
  </si>
  <si>
    <t>Sales growth rate</t>
  </si>
  <si>
    <t xml:space="preserve">   Starting sales</t>
  </si>
  <si>
    <t>Operating profit margin</t>
  </si>
  <si>
    <t xml:space="preserve">   Starting operating profit margin </t>
  </si>
  <si>
    <t>Incremental fixed capital investment rate</t>
  </si>
  <si>
    <t>Incremental working capital investment rate</t>
  </si>
  <si>
    <t>Other Value Determinants:</t>
  </si>
  <si>
    <t>Cash tax rate</t>
  </si>
  <si>
    <t>Cost of capital</t>
  </si>
  <si>
    <t>Inflation</t>
  </si>
  <si>
    <t>Market Valuation Metrics:</t>
  </si>
  <si>
    <t xml:space="preserve">   Share price</t>
  </si>
  <si>
    <t>Shares Outstanding</t>
  </si>
  <si>
    <t>Market Value of Equity</t>
  </si>
  <si>
    <t xml:space="preserve">   Debt</t>
  </si>
  <si>
    <t xml:space="preserve">   Cash &amp; marketable securities</t>
  </si>
  <si>
    <t xml:space="preserve">Online Tutorial #8: How Do You Perform a Price-Implied Expectations (PIE) Analysis? </t>
  </si>
  <si>
    <t>In the previous online tutorials, we defined and explained how to calculate and project various Operating Value Drivers and Other Value Determinants:</t>
  </si>
  <si>
    <t>Operating Value Drivers</t>
  </si>
  <si>
    <r>
      <rPr>
        <b/>
        <sz val="10"/>
        <color theme="1"/>
        <rFont val="Arial"/>
      </rPr>
      <t>Topic Covered in Tutorial #:</t>
    </r>
    <r>
      <rPr>
        <sz val="10"/>
        <color theme="1"/>
        <rFont val="Arial"/>
      </rPr>
      <t> </t>
    </r>
  </si>
  <si>
    <t>     1. Sales Growth Rate</t>
  </si>
  <si>
    <t>     Tutorial #2 (Sales Growth Rate)</t>
  </si>
  <si>
    <t>     2. Operating Profit Margin</t>
  </si>
  <si>
    <t>     3. Incremental Investment Rate</t>
  </si>
  <si>
    <t>     Tutorial #4 (Working Capital) and Tutorial #5 (Fixed Capital)</t>
  </si>
  <si>
    <t>Other Value Determinants</t>
  </si>
  <si>
    <t>Topic Covered in Tutorial #: </t>
  </si>
  <si>
    <t>     1. Cash Tax Rate</t>
  </si>
  <si>
    <t>     Tutorial #7 (Cash Tax Rate)</t>
  </si>
  <si>
    <t>     2. Cost of Capital</t>
  </si>
  <si>
    <t>     Tutorial #8 (Cost of Capital)</t>
  </si>
  <si>
    <t>     3. Forecast Period</t>
  </si>
  <si>
    <t>     Tutorial #9 (below)</t>
  </si>
  <si>
    <t>This session puts it all together and uses those value drivers and determinants to explain the mechanics of the PIE analysis. We perform this analysis in four steps:</t>
  </si>
  <si>
    <t>1. Calculate Free Cash Flow</t>
  </si>
  <si>
    <t>2. Value Non-Operating Assets</t>
  </si>
  <si>
    <t>3. Calculate Market Value of Equity</t>
  </si>
  <si>
    <t>4. Determine the Market-Implied Forecast Period</t>
  </si>
  <si>
    <t xml:space="preserve">As with the previous tutorials, we will use Domino's Pizza. (as of September 2020) as a case study. Readers who want to perform the PIE calculations may wish to download the accompanying spreadsheet.  </t>
  </si>
  <si>
    <t>In the calculations to follow, we will use the Operating Value Drivers and Other Value Determinants that we have projected previously.</t>
  </si>
  <si>
    <t xml:space="preserve"> </t>
  </si>
  <si>
    <t>Sales Growth Rate (%) </t>
  </si>
  <si>
    <t>Operating Profit Margin (%)</t>
  </si>
  <si>
    <t>Cash Tax Rate (%)</t>
  </si>
  <si>
    <t>Incremental Working Capital Rate (%)</t>
  </si>
  <si>
    <t>Incremental Fixed Capital Rate (%)</t>
  </si>
  <si>
    <t>Step 1: Calculate Free Cash Flow</t>
  </si>
  <si>
    <t>All three Operating Value Drivers and one Other Value Determinant--the Cash Tax Rate--affect Free Cash Flow:</t>
  </si>
  <si>
    <t>We calculate Free Cash Flow for any given year by performing the following five steps:</t>
  </si>
  <si>
    <t>A. Calculate Sales</t>
  </si>
  <si>
    <t>B. Calculate Operating Profit</t>
  </si>
  <si>
    <t>C. Calculate and Subtract Cash Taxes</t>
  </si>
  <si>
    <t>D. Calculate and Subtract Incremental Investment</t>
  </si>
  <si>
    <t>E. Calculate Free Cash Flow</t>
  </si>
  <si>
    <t>A. Calculate Sales. For historical data, we use actual Sales figures as a starting point. For projected data, we apply the Sales Growth Rate (%) to historical Sales figures to project future Sales. For example, Domino's 2019 historical Sales amounted to $3.619 billion. With a 7% projected Sales Growth Rate, this would translate into $3.9 billion in Sales in 2020 and $4.1 billion in 2021.</t>
  </si>
  <si>
    <t>Sales (in billions)   </t>
  </si>
  <si>
    <t>Sales Growth Rate (%)</t>
  </si>
  <si>
    <t>   </t>
  </si>
  <si>
    <t>7.0%   </t>
  </si>
  <si>
    <t>B. Calculate Operating Profit. We multiply Sales by the Operating Profit Margin (%) to obtain pre-tax Operating Profit. The historical Operating Profit Margin in 2019 equaled 17.39%. So, pre-tax Operating Profit in 2019 amounts to 17.39% times $3.619 billion in Sales, or $524 million. Using our projected Operating Profit Margin of 17.5%, projected Operating Profit in 2020 amounts to 17.5% times $3.87 billion in Sales, or $677.6 million. Operating Profit in 2021 amounts to 17.5% times $4.14 billion in Sales, or $725 million.</t>
  </si>
  <si>
    <t>Operating Profit Margin  (%)</t>
  </si>
  <si>
    <t>Pre-Tax Operating Profit (in millions)</t>
  </si>
  <si>
    <t>C. Calculate and Subtract Cash Taxes. We then take the company's pre-tax Operating Profit and multiply it by the Cash Tax Rate (%). We subtract the amount of Cash Taxes from pre-tax Operating Profit to obtain Net Operating Taxes After Taxes (NOPAT). In 2019, Domino's had a Cash Tax Rate of 16.7%, meaning the company's cash taxes were equal to $105.2 million, 16.7% times its pre-tax Operating Profit of $629.4 million. NOPAT was therefore $524 million in NOPAT. Applying our projected 16.5% cash tax rate to our 2020 and 2021 pre-tax Operating Profit estimates results in NOPAT of $566 million and $605 million, respectively.</t>
  </si>
  <si>
    <t>Cash Taxes (in millions)</t>
  </si>
  <si>
    <t>Net Operating Profit After Taxes (in millions)</t>
  </si>
  <si>
    <t>D. Calculate and Subtract Incremental Investments. To calculate incremental investments for any given year, we multiply the projected increase in sales by the Incremental Working Capital Rate and add this to the projected increase in sales times the Incremental Fixed Capital Rate. For example, in 2019, Domino's generated $6 million in cash from Incremental Working Capital--equal to the Incremental Working Capital Rate of -3.1% times the increase in sales of $186 million--and $26 million in Incremental Fixed Capital--equal to the Incremental Fixed Capital Rate of 13.8% times the increase in sales of $166 million. This amounts to $20 million in Total Incremental Capital in 2019.</t>
  </si>
  <si>
    <t>Applying our projected Operating Value Drivers into the future yields an estimate of $63 million and $68 million in Total Incremental Capital for 2020 and 2021.</t>
  </si>
  <si>
    <t>Incremental Sales (in millions)   </t>
  </si>
  <si>
    <t>     Incremental Working Capital Rate (%)</t>
  </si>
  <si>
    <t>Incremental Working Capital (in millions)</t>
  </si>
  <si>
    <t>     Incremental Fixed Capital Rate (%)</t>
  </si>
  <si>
    <t>Incremental Fixed Capital (in millions)</t>
  </si>
  <si>
    <t>Total Incremental Capital</t>
  </si>
  <si>
    <t>E. Calculate Free Cash Flow. We are now ready to calculate Free Cash Flow, which is simply Net Operating Profits After Taxes minus Total Incremental Capital:</t>
  </si>
  <si>
    <r>
      <rPr>
        <sz val="10"/>
        <color theme="1"/>
        <rFont val="Arial"/>
      </rPr>
      <t xml:space="preserve">     </t>
    </r>
    <r>
      <rPr>
        <i/>
        <sz val="10"/>
        <color theme="1"/>
        <rFont val="Arial"/>
      </rPr>
      <t xml:space="preserve">add </t>
    </r>
    <r>
      <rPr>
        <sz val="10"/>
        <color theme="1"/>
        <rFont val="Arial"/>
      </rPr>
      <t>Net Operating Profit After Taxes (in millions)</t>
    </r>
  </si>
  <si>
    <r>
      <rPr>
        <sz val="10"/>
        <color theme="1"/>
        <rFont val="Arial"/>
      </rPr>
      <t xml:space="preserve">     </t>
    </r>
    <r>
      <rPr>
        <i/>
        <u/>
        <sz val="10"/>
        <color theme="1"/>
        <rFont val="Arial"/>
      </rPr>
      <t xml:space="preserve">minus </t>
    </r>
    <r>
      <rPr>
        <u/>
        <sz val="10"/>
        <color theme="1"/>
        <rFont val="Arial"/>
      </rPr>
      <t>Total Incremental Capital</t>
    </r>
    <r>
      <rPr>
        <sz val="10"/>
        <color theme="1"/>
        <rFont val="Arial"/>
      </rPr>
      <t xml:space="preserve"> (in millions)</t>
    </r>
  </si>
  <si>
    <t>Free Cash Flow (in millions)</t>
  </si>
  <si>
    <t>Step 2: Value Non-Operating Assets</t>
  </si>
  <si>
    <t xml:space="preserve">Once we have calculated projected Free Cash Flows into the future, we need to include the value of Non-Operating Assets and Debt. </t>
  </si>
  <si>
    <t>A. Calculate Value of Non-Operating Assets. Excess cash and marketable securities largely account for the value of non-operating assets. As of September, 2020, Domino's had approximately $392 million in total cash and marketable securities, or approximately $9.95 per share.</t>
  </si>
  <si>
    <t>B. Calculate Value of Debt and other Liabilities. To calculate the total value of economic liabilities, we add the following:</t>
  </si>
  <si>
    <t xml:space="preserve">Debt. Domino's debt was $4.17 billion in September, 2020. </t>
  </si>
  <si>
    <t>There were no other meaningful liabilities</t>
  </si>
  <si>
    <t>Domino's economic liabilities total $4.17 billion, or $106 per share.</t>
  </si>
  <si>
    <t xml:space="preserve">C. Calculate Net Value of Non-Operating Assets and Debt. We add Domino's Excess Cash of $392 million and subtract the value of Domino's debt of $4.17 billion to corporate value. </t>
  </si>
  <si>
    <t>Step 3: Calculate Market Value of Equity</t>
  </si>
  <si>
    <t>To calculate the market value of equity, we multiply the share price by the number of outstanding shares:</t>
  </si>
  <si>
    <t>As Of September, 2020</t>
  </si>
  <si>
    <t>     Share Price ($, per share)</t>
  </si>
  <si>
    <t>     Outstanding Shares (in millions)</t>
  </si>
  <si>
    <t>Market Value of Equity ($, in billions)</t>
  </si>
  <si>
    <t>Step 4: Calculate Market-Implied Forecast Period</t>
  </si>
  <si>
    <t>We are now ready to calculate the Market-Implied Forecast Period. To do this, we determine the present value of Domino's Free Cash Flows (calculated in Step 1), using the company's Weighted Average Cost of Capital of 5.35% (calculated in Online Tutorial #8). We then extend the Forecast Period as far as necessary to match the current stock price. Our residual value is a perpetuity with inflation and assumes a 1.6 percent inflation rate.</t>
  </si>
  <si>
    <t>We estimate Domino's value at the end of 2020 to be $285 per share, and it increases each year until it reaches its $418 stock price in 2027, the eighth year (see spreadsheet). The market-implied forecast period is therefore eight years. The spreadsheet also automatically calculates the Market-Implied Forecast Period in cell C31 of worksheet "Price Implied Expectations."</t>
  </si>
  <si>
    <t>This concludes our Tutorial on calculating Price-Implied Expectations.</t>
  </si>
  <si>
    <t>Please note that you can this same spreadsheet to perform sensitivity analyses to see the valuation impact of scenarios with various Operating Value Drivers and Other Value Determinants--as explained in Chapter 6 and 7.</t>
  </si>
  <si>
    <t>Price-Implied Expectations (PIE) Analysis</t>
  </si>
  <si>
    <t>Years in Future</t>
  </si>
  <si>
    <t>Date</t>
  </si>
  <si>
    <t>Sales</t>
  </si>
  <si>
    <t>Operating profit</t>
  </si>
  <si>
    <t>Less: Cash taxes on operating profit</t>
  </si>
  <si>
    <t>Net operating profit after tax (NOPAT)</t>
  </si>
  <si>
    <t>Incremental fixed capital investment</t>
  </si>
  <si>
    <t>Incremental working capital investment</t>
  </si>
  <si>
    <t xml:space="preserve">Free cash flow </t>
  </si>
  <si>
    <t>Present value of free cash flow</t>
  </si>
  <si>
    <t>Cumulative present value of free cash flow</t>
  </si>
  <si>
    <t>Present value of residual value</t>
  </si>
  <si>
    <t>Corporate value</t>
  </si>
  <si>
    <t xml:space="preserve">   Add: Non-operating assets</t>
  </si>
  <si>
    <t xml:space="preserve">   Less: Debt &amp; Other Liabilities</t>
  </si>
  <si>
    <t>Shareholder value</t>
  </si>
  <si>
    <t>Shareholder value per share</t>
  </si>
  <si>
    <t>Value of sales index</t>
  </si>
  <si>
    <t>Threshold margin</t>
  </si>
  <si>
    <t>Market-Implied Forecast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</si>
</sst>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_(* #,##0_);_(* \(#,##0\);_(* &quot;-&quot;??_);_(@_)"/>
    <numFmt numFmtId="167" formatCode="0.0000%"/>
    <numFmt numFmtId="168" formatCode="&quot;$&quot;#,##0.0_);[Red]\(&quot;$&quot;#,##0.0\)"/>
  </numFmts>
  <fonts count="17" x14ac:knownFonts="1">
    <font>
      <sz val="10"/>
      <color rgb="FF000000"/>
      <name val="Arial"/>
    </font>
    <font>
      <sz val="10"/>
      <color theme="1"/>
      <name val="Arial"/>
    </font>
    <font>
      <b/>
      <sz val="12"/>
      <color theme="1"/>
      <name val="Arial"/>
    </font>
    <font>
      <b/>
      <sz val="10"/>
      <color theme="1"/>
      <name val="Arial"/>
    </font>
    <font>
      <sz val="10"/>
      <color rgb="FF0000FF"/>
      <name val="Arial"/>
    </font>
    <font>
      <u/>
      <sz val="10"/>
      <color theme="1"/>
      <name val="Arial"/>
    </font>
    <font>
      <u/>
      <sz val="10"/>
      <color rgb="FF0000FF"/>
      <name val="Arial"/>
    </font>
    <font>
      <sz val="10"/>
      <name val="Arial"/>
    </font>
    <font>
      <b/>
      <sz val="10"/>
      <name val="Arial"/>
    </font>
    <font>
      <sz val="10"/>
      <name val="Arial"/>
    </font>
    <font>
      <b/>
      <sz val="14"/>
      <color theme="1"/>
      <name val="Arial"/>
    </font>
    <font>
      <sz val="10"/>
      <color theme="1"/>
      <name val="Calibri"/>
    </font>
    <font>
      <u/>
      <sz val="10"/>
      <color theme="1"/>
      <name val="Arial"/>
    </font>
    <font>
      <u/>
      <sz val="10"/>
      <color theme="1"/>
      <name val="Arial"/>
    </font>
    <font>
      <u/>
      <sz val="10"/>
      <color theme="1"/>
      <name val="Arial"/>
    </font>
    <font>
      <i/>
      <sz val="10"/>
      <color theme="1"/>
      <name val="Arial"/>
    </font>
    <font>
      <i/>
      <u/>
      <sz val="10"/>
      <color theme="1"/>
      <name val="Arial"/>
    </font>
  </fonts>
  <fills count="3">
    <fill>
      <patternFill patternType="none"/>
    </fill>
    <fill>
      <patternFill patternType="gray125"/>
    </fill>
    <fill>
      <patternFill patternType="solid">
        <fgColor rgb="FFFFFFFF"/>
        <bgColor rgb="FFFFFFFF"/>
      </patternFill>
    </fill>
  </fills>
  <borders count="1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81">
    <xf numFmtId="0" fontId="0" fillId="0" borderId="0" xfId="0" applyFont="1" applyAlignment="1"/>
    <xf numFmtId="0" fontId="1" fillId="0" borderId="0" xfId="0" applyFont="1"/>
    <xf numFmtId="0" fontId="2" fillId="0" borderId="0" xfId="0" applyFont="1"/>
    <xf numFmtId="0" fontId="3" fillId="0" borderId="0" xfId="0" applyFont="1"/>
    <xf numFmtId="164" fontId="4" fillId="0" borderId="0" xfId="0" applyNumberFormat="1" applyFont="1"/>
    <xf numFmtId="44" fontId="4" fillId="0" borderId="0" xfId="0" applyNumberFormat="1" applyFont="1"/>
    <xf numFmtId="165" fontId="4" fillId="0" borderId="0" xfId="0" applyNumberFormat="1" applyFont="1" applyAlignment="1">
      <alignment horizontal="right"/>
    </xf>
    <xf numFmtId="10" fontId="1" fillId="0" borderId="0" xfId="0" applyNumberFormat="1" applyFont="1"/>
    <xf numFmtId="166" fontId="1" fillId="0" borderId="0" xfId="0" applyNumberFormat="1" applyFont="1"/>
    <xf numFmtId="164" fontId="1" fillId="0" borderId="0" xfId="0" applyNumberFormat="1" applyFont="1"/>
    <xf numFmtId="43" fontId="1" fillId="0" borderId="0" xfId="0" applyNumberFormat="1" applyFont="1"/>
    <xf numFmtId="167" fontId="1" fillId="0" borderId="0" xfId="0" applyNumberFormat="1" applyFont="1"/>
    <xf numFmtId="0" fontId="5" fillId="0" borderId="0" xfId="0" applyFont="1" applyAlignment="1">
      <alignment horizontal="left"/>
    </xf>
    <xf numFmtId="43" fontId="6" fillId="0" borderId="0" xfId="0" applyNumberFormat="1" applyFont="1"/>
    <xf numFmtId="43" fontId="4" fillId="0" borderId="0" xfId="0" applyNumberFormat="1" applyFont="1"/>
    <xf numFmtId="44" fontId="1" fillId="0" borderId="0" xfId="0" applyNumberFormat="1" applyFont="1"/>
    <xf numFmtId="0" fontId="7" fillId="0" borderId="0" xfId="0" applyFont="1"/>
    <xf numFmtId="0" fontId="8" fillId="0" borderId="0" xfId="0" applyFont="1" applyAlignment="1">
      <alignment wrapText="1"/>
    </xf>
    <xf numFmtId="0" fontId="9" fillId="0" borderId="0" xfId="0" applyFont="1" applyAlignment="1">
      <alignment wrapText="1"/>
    </xf>
    <xf numFmtId="0" fontId="9" fillId="0" borderId="0" xfId="0" applyFont="1" applyAlignment="1">
      <alignment wrapText="1"/>
    </xf>
    <xf numFmtId="0" fontId="8" fillId="2" borderId="1" xfId="0" applyFont="1" applyFill="1" applyBorder="1" applyAlignment="1">
      <alignment horizontal="center" wrapText="1"/>
    </xf>
    <xf numFmtId="0" fontId="3" fillId="2" borderId="2" xfId="0" applyFont="1" applyFill="1" applyBorder="1" applyAlignment="1">
      <alignment horizontal="center" wrapText="1"/>
    </xf>
    <xf numFmtId="0" fontId="9" fillId="2" borderId="3" xfId="0" applyFont="1" applyFill="1" applyBorder="1" applyAlignment="1">
      <alignment wrapText="1"/>
    </xf>
    <xf numFmtId="0" fontId="9" fillId="2" borderId="4" xfId="0" applyFont="1" applyFill="1" applyBorder="1" applyAlignment="1">
      <alignment wrapText="1"/>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0" fontId="9" fillId="0" borderId="0" xfId="0" applyFont="1" applyAlignment="1">
      <alignment horizontal="left" wrapText="1"/>
    </xf>
    <xf numFmtId="0" fontId="9" fillId="2" borderId="1" xfId="0" applyFont="1" applyFill="1" applyBorder="1" applyAlignment="1">
      <alignment wrapText="1"/>
    </xf>
    <xf numFmtId="0" fontId="9" fillId="2" borderId="1" xfId="0" applyFont="1" applyFill="1" applyBorder="1" applyAlignment="1">
      <alignment horizontal="center" wrapText="1"/>
    </xf>
    <xf numFmtId="164" fontId="9" fillId="2" borderId="1" xfId="0" applyNumberFormat="1" applyFont="1" applyFill="1" applyBorder="1" applyAlignment="1">
      <alignment horizontal="center" wrapText="1"/>
    </xf>
    <xf numFmtId="0" fontId="8" fillId="0" borderId="0" xfId="0" applyFont="1" applyAlignment="1">
      <alignment wrapText="1"/>
    </xf>
    <xf numFmtId="0" fontId="3" fillId="2" borderId="1" xfId="0" applyFont="1" applyFill="1" applyBorder="1" applyAlignment="1">
      <alignment horizontal="center" wrapText="1"/>
    </xf>
    <xf numFmtId="168" fontId="9" fillId="2" borderId="1" xfId="0" applyNumberFormat="1" applyFont="1" applyFill="1" applyBorder="1" applyAlignment="1">
      <alignment horizontal="center" wrapText="1"/>
    </xf>
    <xf numFmtId="6" fontId="9" fillId="2" borderId="1" xfId="0" applyNumberFormat="1" applyFont="1" applyFill="1" applyBorder="1" applyAlignment="1">
      <alignment horizontal="center" wrapText="1"/>
    </xf>
    <xf numFmtId="6" fontId="1" fillId="2" borderId="1" xfId="0" applyNumberFormat="1" applyFont="1" applyFill="1" applyBorder="1" applyAlignment="1">
      <alignment horizontal="center" wrapText="1"/>
    </xf>
    <xf numFmtId="168" fontId="1" fillId="2" borderId="1" xfId="0" applyNumberFormat="1" applyFont="1" applyFill="1" applyBorder="1" applyAlignment="1">
      <alignment horizontal="center" wrapText="1"/>
    </xf>
    <xf numFmtId="10" fontId="9" fillId="2" borderId="1" xfId="0" applyNumberFormat="1" applyFont="1" applyFill="1" applyBorder="1" applyAlignment="1">
      <alignment horizontal="center" wrapText="1"/>
    </xf>
    <xf numFmtId="0" fontId="9" fillId="2" borderId="5" xfId="0" applyFont="1" applyFill="1" applyBorder="1" applyAlignment="1">
      <alignment wrapText="1"/>
    </xf>
    <xf numFmtId="5" fontId="1" fillId="2" borderId="1" xfId="0" applyNumberFormat="1" applyFont="1" applyFill="1" applyBorder="1" applyAlignment="1">
      <alignment horizontal="center" wrapText="1"/>
    </xf>
    <xf numFmtId="6" fontId="9" fillId="0" borderId="0" xfId="0" applyNumberFormat="1" applyFont="1" applyAlignment="1">
      <alignment wrapText="1"/>
    </xf>
    <xf numFmtId="0" fontId="1" fillId="2" borderId="1" xfId="0" applyFont="1" applyFill="1" applyBorder="1" applyAlignment="1">
      <alignment wrapText="1"/>
    </xf>
    <xf numFmtId="0" fontId="9" fillId="0" borderId="0" xfId="0" quotePrefix="1" applyFont="1" applyAlignment="1">
      <alignment horizontal="left" wrapText="1"/>
    </xf>
    <xf numFmtId="0" fontId="8" fillId="2" borderId="2" xfId="0" applyFont="1" applyFill="1" applyBorder="1" applyAlignment="1">
      <alignment horizontal="center" wrapText="1"/>
    </xf>
    <xf numFmtId="8" fontId="9" fillId="2" borderId="4" xfId="0" applyNumberFormat="1" applyFont="1" applyFill="1" applyBorder="1" applyAlignment="1">
      <alignment horizontal="right" wrapText="1"/>
    </xf>
    <xf numFmtId="0" fontId="9" fillId="2" borderId="4" xfId="0" applyFont="1" applyFill="1" applyBorder="1" applyAlignment="1">
      <alignment horizontal="right" wrapText="1"/>
    </xf>
    <xf numFmtId="8" fontId="1" fillId="2" borderId="4" xfId="0" applyNumberFormat="1" applyFont="1" applyFill="1" applyBorder="1" applyAlignment="1">
      <alignment horizontal="right" wrapText="1"/>
    </xf>
    <xf numFmtId="0" fontId="10" fillId="0" borderId="0" xfId="0" applyFont="1"/>
    <xf numFmtId="0" fontId="11" fillId="0" borderId="0" xfId="0" applyFont="1"/>
    <xf numFmtId="0" fontId="1" fillId="0" borderId="1"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44" fontId="1" fillId="0" borderId="9" xfId="0" applyNumberFormat="1" applyFont="1" applyBorder="1"/>
    <xf numFmtId="44" fontId="1" fillId="0" borderId="10" xfId="0" applyNumberFormat="1" applyFont="1" applyBorder="1"/>
    <xf numFmtId="0" fontId="1" fillId="0" borderId="9" xfId="0" applyFont="1" applyBorder="1"/>
    <xf numFmtId="0" fontId="1" fillId="0" borderId="10" xfId="0" applyFont="1" applyBorder="1"/>
    <xf numFmtId="43" fontId="1" fillId="0" borderId="9" xfId="0" applyNumberFormat="1" applyFont="1" applyBorder="1"/>
    <xf numFmtId="43" fontId="1" fillId="0" borderId="10" xfId="0" applyNumberFormat="1" applyFont="1" applyBorder="1"/>
    <xf numFmtId="43" fontId="12" fillId="0" borderId="11" xfId="0" applyNumberFormat="1" applyFont="1" applyBorder="1"/>
    <xf numFmtId="43" fontId="13" fillId="0" borderId="12" xfId="0" applyNumberFormat="1" applyFont="1" applyBorder="1"/>
    <xf numFmtId="43" fontId="14" fillId="0" borderId="13" xfId="0" applyNumberFormat="1" applyFont="1" applyBorder="1"/>
    <xf numFmtId="43" fontId="1" fillId="0" borderId="14" xfId="0" applyNumberFormat="1" applyFont="1" applyBorder="1"/>
    <xf numFmtId="43" fontId="1" fillId="0" borderId="15" xfId="0" applyNumberFormat="1" applyFont="1" applyBorder="1"/>
    <xf numFmtId="43" fontId="1" fillId="0" borderId="16" xfId="0" applyNumberFormat="1" applyFont="1" applyBorder="1"/>
    <xf numFmtId="0" fontId="1" fillId="0" borderId="6" xfId="0" applyFont="1" applyBorder="1"/>
    <xf numFmtId="0" fontId="1" fillId="0" borderId="7" xfId="0" applyFont="1" applyBorder="1"/>
    <xf numFmtId="0" fontId="1" fillId="0" borderId="8" xfId="0" applyFont="1" applyBorder="1"/>
    <xf numFmtId="43" fontId="1" fillId="0" borderId="6" xfId="0" applyNumberFormat="1" applyFont="1" applyBorder="1"/>
    <xf numFmtId="43" fontId="1" fillId="0" borderId="7" xfId="0" applyNumberFormat="1" applyFont="1" applyBorder="1"/>
    <xf numFmtId="43" fontId="1" fillId="0" borderId="8" xfId="0" applyNumberFormat="1" applyFont="1" applyBorder="1"/>
    <xf numFmtId="43" fontId="1" fillId="0" borderId="11" xfId="0" applyNumberFormat="1" applyFont="1" applyBorder="1"/>
    <xf numFmtId="43" fontId="1" fillId="0" borderId="12" xfId="0" applyNumberFormat="1" applyFont="1" applyBorder="1"/>
    <xf numFmtId="43" fontId="1" fillId="0" borderId="13" xfId="0" applyNumberFormat="1" applyFont="1" applyBorder="1"/>
    <xf numFmtId="44" fontId="3" fillId="0" borderId="11" xfId="0" applyNumberFormat="1" applyFont="1" applyBorder="1"/>
    <xf numFmtId="44" fontId="3" fillId="0" borderId="12" xfId="0" applyNumberFormat="1" applyFont="1" applyBorder="1"/>
    <xf numFmtId="44" fontId="3" fillId="0" borderId="13" xfId="0" applyNumberFormat="1" applyFont="1" applyBorder="1"/>
    <xf numFmtId="0" fontId="15" fillId="0" borderId="0" xfId="0" applyFont="1"/>
    <xf numFmtId="0" fontId="1" fillId="0" borderId="0" xfId="0" applyFont="1" applyAlignment="1">
      <alignment horizontal="right"/>
    </xf>
    <xf numFmtId="0" fontId="1" fillId="0" borderId="0" xfId="0" applyFont="1" applyAlignment="1">
      <alignment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000"/>
  <sheetViews>
    <sheetView showGridLines="0" tabSelected="1" workbookViewId="0">
      <selection activeCell="C12" sqref="C12"/>
    </sheetView>
  </sheetViews>
  <sheetFormatPr defaultColWidth="14.42578125" defaultRowHeight="15" customHeight="1" x14ac:dyDescent="0.2"/>
  <cols>
    <col min="1" max="1" width="8.7109375" customWidth="1"/>
    <col min="2" max="2" width="36.85546875" customWidth="1"/>
    <col min="3" max="3" width="15.7109375" customWidth="1"/>
    <col min="4" max="4" width="8.7109375" customWidth="1"/>
    <col min="5" max="5" width="26.5703125" customWidth="1"/>
    <col min="6" max="6" width="10.28515625" customWidth="1"/>
    <col min="7" max="26" width="8.7109375" customWidth="1"/>
  </cols>
  <sheetData>
    <row r="1" spans="2:13" ht="12.75" customHeight="1" x14ac:dyDescent="0.2">
      <c r="B1" s="1"/>
      <c r="C1" s="1"/>
    </row>
    <row r="2" spans="2:13" ht="12.75" customHeight="1" x14ac:dyDescent="0.25">
      <c r="B2" s="2" t="s">
        <v>0</v>
      </c>
      <c r="C2" s="1"/>
    </row>
    <row r="3" spans="2:13" ht="12.75" customHeight="1" x14ac:dyDescent="0.2">
      <c r="B3" s="1"/>
      <c r="C3" s="1"/>
      <c r="F3" s="1"/>
      <c r="G3" s="1"/>
      <c r="H3" s="1"/>
      <c r="I3" s="1"/>
      <c r="J3" s="1"/>
      <c r="K3" s="1"/>
      <c r="L3" s="1"/>
      <c r="M3" s="1"/>
    </row>
    <row r="4" spans="2:13" ht="12.75" customHeight="1" x14ac:dyDescent="0.2">
      <c r="B4" s="3" t="s">
        <v>1</v>
      </c>
      <c r="C4" s="1"/>
      <c r="D4" s="1"/>
      <c r="F4" s="1"/>
      <c r="G4" s="1"/>
      <c r="H4" s="1"/>
      <c r="I4" s="1"/>
      <c r="J4" s="1"/>
      <c r="K4" s="1"/>
      <c r="L4" s="1"/>
      <c r="M4" s="1"/>
    </row>
    <row r="5" spans="2:13" ht="12.75" customHeight="1" x14ac:dyDescent="0.2">
      <c r="B5" s="1"/>
      <c r="C5" s="1"/>
      <c r="D5" s="1"/>
      <c r="F5" s="1"/>
      <c r="G5" s="1"/>
      <c r="H5" s="1"/>
      <c r="I5" s="1"/>
      <c r="J5" s="1"/>
      <c r="K5" s="1"/>
      <c r="L5" s="1"/>
      <c r="M5" s="1"/>
    </row>
    <row r="6" spans="2:13" ht="12.75" customHeight="1" x14ac:dyDescent="0.2">
      <c r="B6" s="1" t="s">
        <v>2</v>
      </c>
      <c r="C6" s="4">
        <v>7.0000000000000007E-2</v>
      </c>
      <c r="D6" s="1"/>
      <c r="F6" s="1"/>
      <c r="G6" s="1"/>
      <c r="H6" s="1"/>
      <c r="I6" s="1"/>
      <c r="J6" s="1"/>
      <c r="K6" s="1"/>
      <c r="L6" s="1"/>
      <c r="M6" s="1"/>
    </row>
    <row r="7" spans="2:13" ht="12.75" customHeight="1" x14ac:dyDescent="0.2">
      <c r="B7" s="1" t="s">
        <v>3</v>
      </c>
      <c r="C7" s="5">
        <v>3618.8</v>
      </c>
      <c r="D7" s="1"/>
      <c r="F7" s="1"/>
      <c r="G7" s="1"/>
      <c r="H7" s="1"/>
      <c r="I7" s="1"/>
      <c r="J7" s="1"/>
      <c r="K7" s="1"/>
      <c r="L7" s="1"/>
      <c r="M7" s="1"/>
    </row>
    <row r="8" spans="2:13" ht="12.75" customHeight="1" x14ac:dyDescent="0.2">
      <c r="B8" s="1" t="s">
        <v>4</v>
      </c>
      <c r="C8" s="6">
        <v>0.17499999999999999</v>
      </c>
      <c r="D8" s="1"/>
      <c r="F8" s="1"/>
      <c r="G8" s="7"/>
      <c r="H8" s="1"/>
      <c r="I8" s="1"/>
      <c r="J8" s="8"/>
      <c r="K8" s="1"/>
      <c r="L8" s="1"/>
      <c r="M8" s="1"/>
    </row>
    <row r="9" spans="2:13" ht="12.75" customHeight="1" x14ac:dyDescent="0.2">
      <c r="B9" s="1" t="s">
        <v>5</v>
      </c>
      <c r="C9" s="6">
        <v>0.1739</v>
      </c>
      <c r="D9" s="1"/>
      <c r="F9" s="1"/>
      <c r="G9" s="9"/>
      <c r="H9" s="1"/>
      <c r="I9" s="1"/>
      <c r="J9" s="8"/>
      <c r="K9" s="1"/>
      <c r="L9" s="1"/>
      <c r="M9" s="1"/>
    </row>
    <row r="10" spans="2:13" ht="12.75" customHeight="1" x14ac:dyDescent="0.2">
      <c r="B10" s="1" t="s">
        <v>6</v>
      </c>
      <c r="C10" s="6">
        <v>0.15</v>
      </c>
      <c r="D10" s="1"/>
      <c r="F10" s="1"/>
      <c r="G10" s="9"/>
      <c r="H10" s="1"/>
      <c r="I10" s="1"/>
      <c r="J10" s="10"/>
      <c r="K10" s="1"/>
      <c r="L10" s="1"/>
      <c r="M10" s="1"/>
    </row>
    <row r="11" spans="2:13" ht="12.75" customHeight="1" x14ac:dyDescent="0.2">
      <c r="B11" s="1" t="s">
        <v>7</v>
      </c>
      <c r="C11" s="6">
        <v>0.1</v>
      </c>
      <c r="D11" s="1"/>
      <c r="F11" s="1"/>
      <c r="G11" s="9"/>
      <c r="H11" s="1"/>
      <c r="I11" s="1"/>
      <c r="J11" s="11"/>
      <c r="K11" s="1"/>
      <c r="L11" s="1"/>
      <c r="M11" s="1"/>
    </row>
    <row r="12" spans="2:13" ht="12.75" customHeight="1" x14ac:dyDescent="0.2">
      <c r="B12" s="1"/>
      <c r="C12" s="6"/>
      <c r="D12" s="1"/>
      <c r="F12" s="1"/>
      <c r="G12" s="9"/>
      <c r="H12" s="1"/>
      <c r="I12" s="1"/>
      <c r="J12" s="9"/>
      <c r="K12" s="1"/>
      <c r="L12" s="1"/>
      <c r="M12" s="1"/>
    </row>
    <row r="13" spans="2:13" ht="12.75" customHeight="1" x14ac:dyDescent="0.2">
      <c r="B13" s="3" t="s">
        <v>8</v>
      </c>
      <c r="C13" s="6"/>
      <c r="D13" s="1"/>
      <c r="F13" s="1"/>
      <c r="G13" s="1"/>
      <c r="H13" s="1"/>
      <c r="I13" s="1"/>
      <c r="J13" s="1"/>
      <c r="K13" s="1"/>
      <c r="L13" s="1"/>
      <c r="M13" s="1"/>
    </row>
    <row r="14" spans="2:13" ht="12.75" customHeight="1" x14ac:dyDescent="0.2">
      <c r="B14" s="1"/>
      <c r="C14" s="6"/>
      <c r="D14" s="1"/>
      <c r="F14" s="1"/>
      <c r="G14" s="1"/>
      <c r="H14" s="1"/>
      <c r="I14" s="1"/>
      <c r="J14" s="1"/>
      <c r="K14" s="1"/>
      <c r="L14" s="1"/>
      <c r="M14" s="1"/>
    </row>
    <row r="15" spans="2:13" ht="12.75" customHeight="1" x14ac:dyDescent="0.2">
      <c r="B15" s="1" t="s">
        <v>9</v>
      </c>
      <c r="C15" s="6">
        <v>0.16500000000000001</v>
      </c>
      <c r="D15" s="1"/>
      <c r="F15" s="1"/>
      <c r="G15" s="1"/>
      <c r="H15" s="1"/>
      <c r="I15" s="1"/>
      <c r="J15" s="1"/>
      <c r="K15" s="1"/>
      <c r="L15" s="1"/>
      <c r="M15" s="1"/>
    </row>
    <row r="16" spans="2:13" ht="12.75" customHeight="1" x14ac:dyDescent="0.2">
      <c r="B16" s="1" t="s">
        <v>10</v>
      </c>
      <c r="C16" s="6">
        <v>5.357E-2</v>
      </c>
      <c r="D16" s="1"/>
      <c r="F16" s="1"/>
      <c r="G16" s="1"/>
      <c r="H16" s="1"/>
      <c r="I16" s="1"/>
      <c r="J16" s="1"/>
      <c r="K16" s="1"/>
      <c r="L16" s="1"/>
      <c r="M16" s="1"/>
    </row>
    <row r="17" spans="2:13" ht="12.75" customHeight="1" x14ac:dyDescent="0.2">
      <c r="B17" s="1" t="s">
        <v>11</v>
      </c>
      <c r="C17" s="6">
        <v>1.6E-2</v>
      </c>
      <c r="D17" s="1"/>
      <c r="F17" s="1"/>
      <c r="G17" s="1"/>
      <c r="H17" s="1"/>
      <c r="I17" s="1"/>
      <c r="J17" s="1"/>
      <c r="K17" s="1"/>
      <c r="L17" s="1"/>
      <c r="M17" s="1"/>
    </row>
    <row r="18" spans="2:13" ht="12.75" customHeight="1" x14ac:dyDescent="0.2">
      <c r="B18" s="1"/>
      <c r="C18" s="6"/>
      <c r="D18" s="1"/>
    </row>
    <row r="19" spans="2:13" ht="12.75" customHeight="1" x14ac:dyDescent="0.2">
      <c r="B19" s="3" t="s">
        <v>12</v>
      </c>
      <c r="C19" s="6"/>
      <c r="D19" s="1"/>
    </row>
    <row r="20" spans="2:13" ht="12.75" customHeight="1" x14ac:dyDescent="0.2">
      <c r="B20" s="1"/>
      <c r="C20" s="1"/>
      <c r="D20" s="1"/>
      <c r="E20" s="1"/>
      <c r="F20" s="1"/>
    </row>
    <row r="21" spans="2:13" ht="12.75" customHeight="1" x14ac:dyDescent="0.2">
      <c r="B21" s="1" t="s">
        <v>13</v>
      </c>
      <c r="C21" s="5">
        <v>418</v>
      </c>
    </row>
    <row r="22" spans="2:13" ht="12.75" customHeight="1" x14ac:dyDescent="0.2">
      <c r="B22" s="12" t="s">
        <v>14</v>
      </c>
      <c r="C22" s="13">
        <v>39.35</v>
      </c>
    </row>
    <row r="23" spans="2:13" ht="12.75" customHeight="1" x14ac:dyDescent="0.2">
      <c r="B23" s="1" t="s">
        <v>15</v>
      </c>
      <c r="C23" s="10">
        <f>C21*C22</f>
        <v>16448.3</v>
      </c>
    </row>
    <row r="24" spans="2:13" ht="12.75" customHeight="1" x14ac:dyDescent="0.2">
      <c r="B24" s="1"/>
      <c r="C24" s="14"/>
    </row>
    <row r="25" spans="2:13" ht="12.75" customHeight="1" x14ac:dyDescent="0.2">
      <c r="B25" s="1" t="s">
        <v>16</v>
      </c>
      <c r="C25" s="5">
        <v>4170</v>
      </c>
    </row>
    <row r="26" spans="2:13" ht="12.75" customHeight="1" x14ac:dyDescent="0.2">
      <c r="B26" s="1"/>
      <c r="C26" s="15"/>
    </row>
    <row r="27" spans="2:13" ht="12.75" customHeight="1" x14ac:dyDescent="0.2">
      <c r="B27" s="1" t="s">
        <v>17</v>
      </c>
      <c r="C27" s="5">
        <v>391.9</v>
      </c>
    </row>
    <row r="28" spans="2:13" ht="12.75" customHeight="1" x14ac:dyDescent="0.2">
      <c r="B28" s="1"/>
      <c r="C28" s="1"/>
    </row>
    <row r="29" spans="2:13" ht="12.75" customHeight="1" x14ac:dyDescent="0.2">
      <c r="B29" s="1"/>
      <c r="C29" s="1"/>
    </row>
    <row r="30" spans="2:13" ht="12.75" customHeight="1" x14ac:dyDescent="0.2">
      <c r="B30" s="1"/>
      <c r="C30" s="1"/>
    </row>
    <row r="31" spans="2:13" ht="12.75" customHeight="1" x14ac:dyDescent="0.2">
      <c r="B31" s="1"/>
      <c r="C31" s="1"/>
    </row>
    <row r="32" spans="2:13" ht="12.75" customHeight="1" x14ac:dyDescent="0.2">
      <c r="B32" s="1"/>
      <c r="C32" s="1"/>
    </row>
    <row r="33" spans="2:3" ht="12.75" customHeight="1" x14ac:dyDescent="0.2">
      <c r="B33" s="1"/>
      <c r="C33" s="1"/>
    </row>
    <row r="34" spans="2:3" ht="12.75" customHeight="1" x14ac:dyDescent="0.2">
      <c r="B34" s="1"/>
      <c r="C34" s="1"/>
    </row>
    <row r="35" spans="2:3" ht="12.75" customHeight="1" x14ac:dyDescent="0.2">
      <c r="B35" s="1"/>
      <c r="C35" s="1"/>
    </row>
    <row r="36" spans="2:3" ht="12.75" customHeight="1" x14ac:dyDescent="0.2">
      <c r="B36" s="1"/>
      <c r="C36" s="1"/>
    </row>
    <row r="37" spans="2:3" ht="12.75" customHeight="1" x14ac:dyDescent="0.2">
      <c r="B37" s="1"/>
      <c r="C37" s="1"/>
    </row>
    <row r="38" spans="2:3" ht="12.75" customHeight="1" x14ac:dyDescent="0.2">
      <c r="B38" s="1"/>
      <c r="C38" s="1"/>
    </row>
    <row r="39" spans="2:3" ht="12.75" customHeight="1" x14ac:dyDescent="0.2">
      <c r="B39" s="1"/>
      <c r="C39" s="1"/>
    </row>
    <row r="40" spans="2:3" ht="12.75" customHeight="1" x14ac:dyDescent="0.2">
      <c r="B40" s="1"/>
      <c r="C40" s="1"/>
    </row>
    <row r="41" spans="2:3" ht="12.75" customHeight="1" x14ac:dyDescent="0.2">
      <c r="B41" s="1"/>
      <c r="C41" s="1"/>
    </row>
    <row r="42" spans="2:3" ht="12.75" customHeight="1" x14ac:dyDescent="0.2">
      <c r="B42" s="1"/>
      <c r="C42" s="1"/>
    </row>
    <row r="43" spans="2:3" ht="12.75" customHeight="1" x14ac:dyDescent="0.2">
      <c r="B43" s="1"/>
      <c r="C43" s="1"/>
    </row>
    <row r="44" spans="2:3" ht="12.75" customHeight="1" x14ac:dyDescent="0.2">
      <c r="B44" s="1"/>
      <c r="C44" s="1"/>
    </row>
    <row r="45" spans="2:3" ht="12.75" customHeight="1" x14ac:dyDescent="0.2">
      <c r="B45" s="1"/>
      <c r="C45" s="1"/>
    </row>
    <row r="46" spans="2:3" ht="12.75" customHeight="1" x14ac:dyDescent="0.2">
      <c r="B46" s="1"/>
      <c r="C46" s="1"/>
    </row>
    <row r="47" spans="2:3" ht="12.75" customHeight="1" x14ac:dyDescent="0.2">
      <c r="B47" s="1"/>
      <c r="C47" s="1"/>
    </row>
    <row r="48" spans="2:3" ht="12.75" customHeight="1" x14ac:dyDescent="0.2">
      <c r="B48" s="1"/>
      <c r="C48" s="1"/>
    </row>
    <row r="49" spans="2:3" ht="12.75" customHeight="1" x14ac:dyDescent="0.2">
      <c r="B49" s="1"/>
      <c r="C49" s="1"/>
    </row>
    <row r="50" spans="2:3" ht="12.75" customHeight="1" x14ac:dyDescent="0.2">
      <c r="B50" s="1"/>
      <c r="C50" s="1"/>
    </row>
    <row r="51" spans="2:3" ht="12.75" customHeight="1" x14ac:dyDescent="0.2">
      <c r="B51" s="1"/>
      <c r="C51" s="1"/>
    </row>
    <row r="52" spans="2:3" ht="12.75" customHeight="1" x14ac:dyDescent="0.2">
      <c r="B52" s="1"/>
      <c r="C52" s="1"/>
    </row>
    <row r="53" spans="2:3" ht="12.75" customHeight="1" x14ac:dyDescent="0.2">
      <c r="B53" s="1"/>
      <c r="C53" s="1"/>
    </row>
    <row r="54" spans="2:3" ht="12.75" customHeight="1" x14ac:dyDescent="0.2">
      <c r="B54" s="1"/>
      <c r="C54" s="1"/>
    </row>
    <row r="55" spans="2:3" ht="12.75" customHeight="1" x14ac:dyDescent="0.2">
      <c r="B55" s="1"/>
      <c r="C55" s="1"/>
    </row>
    <row r="56" spans="2:3" ht="12.75" customHeight="1" x14ac:dyDescent="0.2">
      <c r="B56" s="1"/>
      <c r="C56" s="1"/>
    </row>
    <row r="57" spans="2:3" ht="12.75" customHeight="1" x14ac:dyDescent="0.2">
      <c r="B57" s="1"/>
      <c r="C57" s="1"/>
    </row>
    <row r="58" spans="2:3" ht="12.75" customHeight="1" x14ac:dyDescent="0.2">
      <c r="B58" s="1"/>
      <c r="C58" s="1"/>
    </row>
    <row r="59" spans="2:3" ht="12.75" customHeight="1" x14ac:dyDescent="0.2">
      <c r="B59" s="1"/>
      <c r="C59" s="1"/>
    </row>
    <row r="60" spans="2:3" ht="12.75" customHeight="1" x14ac:dyDescent="0.2">
      <c r="B60" s="1"/>
      <c r="C60" s="1"/>
    </row>
    <row r="61" spans="2:3" ht="12.75" customHeight="1" x14ac:dyDescent="0.2">
      <c r="B61" s="1"/>
      <c r="C61" s="1"/>
    </row>
    <row r="62" spans="2:3" ht="12.75" customHeight="1" x14ac:dyDescent="0.2">
      <c r="B62" s="1"/>
      <c r="C62" s="1"/>
    </row>
    <row r="63" spans="2:3" ht="12.75" customHeight="1" x14ac:dyDescent="0.2">
      <c r="B63" s="1"/>
      <c r="C63" s="1"/>
    </row>
    <row r="64" spans="2:3" ht="12.75" customHeight="1" x14ac:dyDescent="0.2">
      <c r="B64" s="1"/>
      <c r="C64" s="1"/>
    </row>
    <row r="65" spans="2:3" ht="12.75" customHeight="1" x14ac:dyDescent="0.2">
      <c r="B65" s="1"/>
      <c r="C65" s="1"/>
    </row>
    <row r="66" spans="2:3" ht="12.75" customHeight="1" x14ac:dyDescent="0.2">
      <c r="B66" s="1"/>
      <c r="C66" s="1"/>
    </row>
    <row r="67" spans="2:3" ht="12.75" customHeight="1" x14ac:dyDescent="0.2">
      <c r="B67" s="1"/>
      <c r="C67" s="1"/>
    </row>
    <row r="68" spans="2:3" ht="12.75" customHeight="1" x14ac:dyDescent="0.2">
      <c r="B68" s="1"/>
      <c r="C68" s="1"/>
    </row>
    <row r="69" spans="2:3" ht="12.75" customHeight="1" x14ac:dyDescent="0.2">
      <c r="B69" s="1"/>
      <c r="C69" s="1"/>
    </row>
    <row r="70" spans="2:3" ht="12.75" customHeight="1" x14ac:dyDescent="0.2">
      <c r="B70" s="1"/>
      <c r="C70" s="1"/>
    </row>
    <row r="71" spans="2:3" ht="12.75" customHeight="1" x14ac:dyDescent="0.2">
      <c r="B71" s="1"/>
      <c r="C71" s="1"/>
    </row>
    <row r="72" spans="2:3" ht="12.75" customHeight="1" x14ac:dyDescent="0.2">
      <c r="B72" s="1"/>
      <c r="C72" s="1"/>
    </row>
    <row r="73" spans="2:3" ht="12.75" customHeight="1" x14ac:dyDescent="0.2">
      <c r="B73" s="1"/>
      <c r="C73" s="1"/>
    </row>
    <row r="74" spans="2:3" ht="12.75" customHeight="1" x14ac:dyDescent="0.2">
      <c r="B74" s="1"/>
      <c r="C74" s="1"/>
    </row>
    <row r="75" spans="2:3" ht="12.75" customHeight="1" x14ac:dyDescent="0.2">
      <c r="B75" s="1"/>
      <c r="C75" s="1"/>
    </row>
    <row r="76" spans="2:3" ht="12.75" customHeight="1" x14ac:dyDescent="0.2">
      <c r="B76" s="1"/>
      <c r="C76" s="1"/>
    </row>
    <row r="77" spans="2:3" ht="12.75" customHeight="1" x14ac:dyDescent="0.2">
      <c r="B77" s="1"/>
      <c r="C77" s="1"/>
    </row>
    <row r="78" spans="2:3" ht="12.75" customHeight="1" x14ac:dyDescent="0.2">
      <c r="B78" s="1"/>
      <c r="C78" s="1"/>
    </row>
    <row r="79" spans="2:3" ht="12.75" customHeight="1" x14ac:dyDescent="0.2">
      <c r="B79" s="1"/>
      <c r="C79" s="1"/>
    </row>
    <row r="80" spans="2:3" ht="12.75" customHeight="1" x14ac:dyDescent="0.2">
      <c r="B80" s="1"/>
      <c r="C80" s="1"/>
    </row>
    <row r="81" spans="2:3" ht="12.75" customHeight="1" x14ac:dyDescent="0.2">
      <c r="B81" s="1"/>
      <c r="C81" s="1"/>
    </row>
    <row r="82" spans="2:3" ht="12.75" customHeight="1" x14ac:dyDescent="0.2">
      <c r="B82" s="1"/>
      <c r="C82" s="1"/>
    </row>
    <row r="83" spans="2:3" ht="12.75" customHeight="1" x14ac:dyDescent="0.2">
      <c r="B83" s="1"/>
      <c r="C83" s="1"/>
    </row>
    <row r="84" spans="2:3" ht="12.75" customHeight="1" x14ac:dyDescent="0.2">
      <c r="B84" s="1"/>
      <c r="C84" s="1"/>
    </row>
    <row r="85" spans="2:3" ht="12.75" customHeight="1" x14ac:dyDescent="0.2">
      <c r="B85" s="1"/>
      <c r="C85" s="1"/>
    </row>
    <row r="86" spans="2:3" ht="12.75" customHeight="1" x14ac:dyDescent="0.2">
      <c r="B86" s="1"/>
      <c r="C86" s="1"/>
    </row>
    <row r="87" spans="2:3" ht="12.75" customHeight="1" x14ac:dyDescent="0.2">
      <c r="B87" s="1"/>
      <c r="C87" s="1"/>
    </row>
    <row r="88" spans="2:3" ht="12.75" customHeight="1" x14ac:dyDescent="0.2">
      <c r="B88" s="1"/>
      <c r="C88" s="1"/>
    </row>
    <row r="89" spans="2:3" ht="12.75" customHeight="1" x14ac:dyDescent="0.2">
      <c r="B89" s="1"/>
      <c r="C89" s="1"/>
    </row>
    <row r="90" spans="2:3" ht="12.75" customHeight="1" x14ac:dyDescent="0.2">
      <c r="B90" s="1"/>
      <c r="C90" s="1"/>
    </row>
    <row r="91" spans="2:3" ht="12.75" customHeight="1" x14ac:dyDescent="0.2">
      <c r="B91" s="1"/>
      <c r="C91" s="1"/>
    </row>
    <row r="92" spans="2:3" ht="12.75" customHeight="1" x14ac:dyDescent="0.2">
      <c r="B92" s="1"/>
      <c r="C92" s="1"/>
    </row>
    <row r="93" spans="2:3" ht="12.75" customHeight="1" x14ac:dyDescent="0.2">
      <c r="B93" s="1"/>
      <c r="C93" s="1"/>
    </row>
    <row r="94" spans="2:3" ht="12.75" customHeight="1" x14ac:dyDescent="0.2">
      <c r="B94" s="1"/>
      <c r="C94" s="1"/>
    </row>
    <row r="95" spans="2:3" ht="12.75" customHeight="1" x14ac:dyDescent="0.2">
      <c r="B95" s="1"/>
      <c r="C95" s="1"/>
    </row>
    <row r="96" spans="2:3" ht="12.75" customHeight="1" x14ac:dyDescent="0.2">
      <c r="B96" s="1"/>
      <c r="C96" s="1"/>
    </row>
    <row r="97" spans="2:3" ht="12.75" customHeight="1" x14ac:dyDescent="0.2">
      <c r="B97" s="1"/>
      <c r="C97" s="1"/>
    </row>
    <row r="98" spans="2:3" ht="12.75" customHeight="1" x14ac:dyDescent="0.2">
      <c r="B98" s="1"/>
      <c r="C98" s="1"/>
    </row>
    <row r="99" spans="2:3" ht="12.75" customHeight="1" x14ac:dyDescent="0.2">
      <c r="B99" s="1"/>
      <c r="C99" s="1"/>
    </row>
    <row r="100" spans="2:3" ht="12.75" customHeight="1" x14ac:dyDescent="0.2">
      <c r="B100" s="1"/>
      <c r="C100" s="1"/>
    </row>
    <row r="101" spans="2:3" ht="12.75" customHeight="1" x14ac:dyDescent="0.2">
      <c r="B101" s="1"/>
      <c r="C101" s="1"/>
    </row>
    <row r="102" spans="2:3" ht="12.75" customHeight="1" x14ac:dyDescent="0.2">
      <c r="B102" s="1"/>
      <c r="C102" s="1"/>
    </row>
    <row r="103" spans="2:3" ht="12.75" customHeight="1" x14ac:dyDescent="0.2">
      <c r="B103" s="1"/>
      <c r="C103" s="1"/>
    </row>
    <row r="104" spans="2:3" ht="12.75" customHeight="1" x14ac:dyDescent="0.2">
      <c r="B104" s="1"/>
      <c r="C104" s="1"/>
    </row>
    <row r="105" spans="2:3" ht="12.75" customHeight="1" x14ac:dyDescent="0.2">
      <c r="B105" s="1"/>
      <c r="C105" s="1"/>
    </row>
    <row r="106" spans="2:3" ht="12.75" customHeight="1" x14ac:dyDescent="0.2">
      <c r="B106" s="1"/>
      <c r="C106" s="1"/>
    </row>
    <row r="107" spans="2:3" ht="12.75" customHeight="1" x14ac:dyDescent="0.2">
      <c r="B107" s="1"/>
      <c r="C107" s="1"/>
    </row>
    <row r="108" spans="2:3" ht="12.75" customHeight="1" x14ac:dyDescent="0.2">
      <c r="B108" s="1"/>
      <c r="C108" s="1"/>
    </row>
    <row r="109" spans="2:3" ht="12.75" customHeight="1" x14ac:dyDescent="0.2">
      <c r="B109" s="1"/>
      <c r="C109" s="1"/>
    </row>
    <row r="110" spans="2:3" ht="12.75" customHeight="1" x14ac:dyDescent="0.2">
      <c r="B110" s="1"/>
      <c r="C110" s="1"/>
    </row>
    <row r="111" spans="2:3" ht="12.75" customHeight="1" x14ac:dyDescent="0.2">
      <c r="B111" s="1"/>
      <c r="C111" s="1"/>
    </row>
    <row r="112" spans="2:3" ht="12.75" customHeight="1" x14ac:dyDescent="0.2">
      <c r="B112" s="1"/>
      <c r="C112" s="1"/>
    </row>
    <row r="113" spans="2:3" ht="12.75" customHeight="1" x14ac:dyDescent="0.2">
      <c r="B113" s="1"/>
      <c r="C113" s="1"/>
    </row>
    <row r="114" spans="2:3" ht="12.75" customHeight="1" x14ac:dyDescent="0.2">
      <c r="B114" s="1"/>
      <c r="C114" s="1"/>
    </row>
    <row r="115" spans="2:3" ht="12.75" customHeight="1" x14ac:dyDescent="0.2">
      <c r="B115" s="1"/>
      <c r="C115" s="1"/>
    </row>
    <row r="116" spans="2:3" ht="12.75" customHeight="1" x14ac:dyDescent="0.2">
      <c r="B116" s="1"/>
      <c r="C116" s="1"/>
    </row>
    <row r="117" spans="2:3" ht="12.75" customHeight="1" x14ac:dyDescent="0.2">
      <c r="B117" s="1"/>
      <c r="C117" s="1"/>
    </row>
    <row r="118" spans="2:3" ht="12.75" customHeight="1" x14ac:dyDescent="0.2">
      <c r="B118" s="1"/>
      <c r="C118" s="1"/>
    </row>
    <row r="119" spans="2:3" ht="12.75" customHeight="1" x14ac:dyDescent="0.2">
      <c r="B119" s="1"/>
      <c r="C119" s="1"/>
    </row>
    <row r="120" spans="2:3" ht="12.75" customHeight="1" x14ac:dyDescent="0.2">
      <c r="B120" s="1"/>
      <c r="C120" s="1"/>
    </row>
    <row r="121" spans="2:3" ht="12.75" customHeight="1" x14ac:dyDescent="0.2">
      <c r="B121" s="1"/>
      <c r="C121" s="1"/>
    </row>
    <row r="122" spans="2:3" ht="12.75" customHeight="1" x14ac:dyDescent="0.2">
      <c r="B122" s="1"/>
      <c r="C122" s="1"/>
    </row>
    <row r="123" spans="2:3" ht="12.75" customHeight="1" x14ac:dyDescent="0.2">
      <c r="B123" s="1"/>
      <c r="C123" s="1"/>
    </row>
    <row r="124" spans="2:3" ht="12.75" customHeight="1" x14ac:dyDescent="0.2">
      <c r="B124" s="1"/>
      <c r="C124" s="1"/>
    </row>
    <row r="125" spans="2:3" ht="12.75" customHeight="1" x14ac:dyDescent="0.2">
      <c r="B125" s="1"/>
      <c r="C125" s="1"/>
    </row>
    <row r="126" spans="2:3" ht="12.75" customHeight="1" x14ac:dyDescent="0.2">
      <c r="B126" s="1"/>
      <c r="C126" s="1"/>
    </row>
    <row r="127" spans="2:3" ht="12.75" customHeight="1" x14ac:dyDescent="0.2">
      <c r="B127" s="1"/>
      <c r="C127" s="1"/>
    </row>
    <row r="128" spans="2:3" ht="12.75" customHeight="1" x14ac:dyDescent="0.2">
      <c r="B128" s="1"/>
      <c r="C128" s="1"/>
    </row>
    <row r="129" spans="2:3" ht="12.75" customHeight="1" x14ac:dyDescent="0.2">
      <c r="B129" s="1"/>
      <c r="C129" s="1"/>
    </row>
    <row r="130" spans="2:3" ht="12.75" customHeight="1" x14ac:dyDescent="0.2">
      <c r="B130" s="1"/>
      <c r="C130" s="1"/>
    </row>
    <row r="131" spans="2:3" ht="12.75" customHeight="1" x14ac:dyDescent="0.2">
      <c r="B131" s="1"/>
      <c r="C131" s="1"/>
    </row>
    <row r="132" spans="2:3" ht="12.75" customHeight="1" x14ac:dyDescent="0.2">
      <c r="B132" s="1"/>
      <c r="C132" s="1"/>
    </row>
    <row r="133" spans="2:3" ht="12.75" customHeight="1" x14ac:dyDescent="0.2">
      <c r="B133" s="1"/>
      <c r="C133" s="1"/>
    </row>
    <row r="134" spans="2:3" ht="12.75" customHeight="1" x14ac:dyDescent="0.2">
      <c r="B134" s="1"/>
      <c r="C134" s="1"/>
    </row>
    <row r="135" spans="2:3" ht="12.75" customHeight="1" x14ac:dyDescent="0.2">
      <c r="B135" s="1"/>
      <c r="C135" s="1"/>
    </row>
    <row r="136" spans="2:3" ht="12.75" customHeight="1" x14ac:dyDescent="0.2">
      <c r="B136" s="1"/>
      <c r="C136" s="1"/>
    </row>
    <row r="137" spans="2:3" ht="12.75" customHeight="1" x14ac:dyDescent="0.2">
      <c r="B137" s="1"/>
      <c r="C137" s="1"/>
    </row>
    <row r="138" spans="2:3" ht="12.75" customHeight="1" x14ac:dyDescent="0.2">
      <c r="B138" s="1"/>
      <c r="C138" s="1"/>
    </row>
    <row r="139" spans="2:3" ht="12.75" customHeight="1" x14ac:dyDescent="0.2">
      <c r="B139" s="1"/>
      <c r="C139" s="1"/>
    </row>
    <row r="140" spans="2:3" ht="12.75" customHeight="1" x14ac:dyDescent="0.2">
      <c r="B140" s="1"/>
      <c r="C140" s="1"/>
    </row>
    <row r="141" spans="2:3" ht="12.75" customHeight="1" x14ac:dyDescent="0.2">
      <c r="B141" s="1"/>
      <c r="C141" s="1"/>
    </row>
    <row r="142" spans="2:3" ht="12.75" customHeight="1" x14ac:dyDescent="0.2">
      <c r="B142" s="1"/>
      <c r="C142" s="1"/>
    </row>
    <row r="143" spans="2:3" ht="12.75" customHeight="1" x14ac:dyDescent="0.2">
      <c r="B143" s="1"/>
      <c r="C143" s="1"/>
    </row>
    <row r="144" spans="2:3" ht="12.75" customHeight="1" x14ac:dyDescent="0.2">
      <c r="B144" s="1"/>
      <c r="C144" s="1"/>
    </row>
    <row r="145" spans="2:3" ht="12.75" customHeight="1" x14ac:dyDescent="0.2">
      <c r="B145" s="1"/>
      <c r="C145" s="1"/>
    </row>
    <row r="146" spans="2:3" ht="12.75" customHeight="1" x14ac:dyDescent="0.2">
      <c r="B146" s="1"/>
      <c r="C146" s="1"/>
    </row>
    <row r="147" spans="2:3" ht="12.75" customHeight="1" x14ac:dyDescent="0.2">
      <c r="B147" s="1"/>
      <c r="C147" s="1"/>
    </row>
    <row r="148" spans="2:3" ht="12.75" customHeight="1" x14ac:dyDescent="0.2">
      <c r="B148" s="1"/>
      <c r="C148" s="1"/>
    </row>
    <row r="149" spans="2:3" ht="12.75" customHeight="1" x14ac:dyDescent="0.2">
      <c r="B149" s="1"/>
      <c r="C149" s="1"/>
    </row>
    <row r="150" spans="2:3" ht="12.75" customHeight="1" x14ac:dyDescent="0.2">
      <c r="B150" s="1"/>
      <c r="C150" s="1"/>
    </row>
    <row r="151" spans="2:3" ht="12.75" customHeight="1" x14ac:dyDescent="0.2">
      <c r="B151" s="1"/>
      <c r="C151" s="1"/>
    </row>
    <row r="152" spans="2:3" ht="12.75" customHeight="1" x14ac:dyDescent="0.2">
      <c r="B152" s="1"/>
      <c r="C152" s="1"/>
    </row>
    <row r="153" spans="2:3" ht="12.75" customHeight="1" x14ac:dyDescent="0.2">
      <c r="B153" s="1"/>
      <c r="C153" s="1"/>
    </row>
    <row r="154" spans="2:3" ht="12.75" customHeight="1" x14ac:dyDescent="0.2">
      <c r="B154" s="1"/>
      <c r="C154" s="1"/>
    </row>
    <row r="155" spans="2:3" ht="12.75" customHeight="1" x14ac:dyDescent="0.2">
      <c r="B155" s="1"/>
      <c r="C155" s="1"/>
    </row>
    <row r="156" spans="2:3" ht="12.75" customHeight="1" x14ac:dyDescent="0.2">
      <c r="B156" s="1"/>
      <c r="C156" s="1"/>
    </row>
    <row r="157" spans="2:3" ht="12.75" customHeight="1" x14ac:dyDescent="0.2">
      <c r="B157" s="1"/>
      <c r="C157" s="1"/>
    </row>
    <row r="158" spans="2:3" ht="12.75" customHeight="1" x14ac:dyDescent="0.2">
      <c r="B158" s="1"/>
      <c r="C158" s="1"/>
    </row>
    <row r="159" spans="2:3" ht="12.75" customHeight="1" x14ac:dyDescent="0.2">
      <c r="B159" s="1"/>
      <c r="C159" s="1"/>
    </row>
    <row r="160" spans="2:3" ht="12.75" customHeight="1" x14ac:dyDescent="0.2">
      <c r="B160" s="1"/>
      <c r="C160" s="1"/>
    </row>
    <row r="161" spans="2:3" ht="12.75" customHeight="1" x14ac:dyDescent="0.2">
      <c r="B161" s="1"/>
      <c r="C161" s="1"/>
    </row>
    <row r="162" spans="2:3" ht="12.75" customHeight="1" x14ac:dyDescent="0.2">
      <c r="B162" s="1"/>
      <c r="C162" s="1"/>
    </row>
    <row r="163" spans="2:3" ht="12.75" customHeight="1" x14ac:dyDescent="0.2">
      <c r="B163" s="1"/>
      <c r="C163" s="1"/>
    </row>
    <row r="164" spans="2:3" ht="12.75" customHeight="1" x14ac:dyDescent="0.2">
      <c r="B164" s="1"/>
      <c r="C164" s="1"/>
    </row>
    <row r="165" spans="2:3" ht="12.75" customHeight="1" x14ac:dyDescent="0.2">
      <c r="B165" s="1"/>
      <c r="C165" s="1"/>
    </row>
    <row r="166" spans="2:3" ht="12.75" customHeight="1" x14ac:dyDescent="0.2">
      <c r="B166" s="1"/>
      <c r="C166" s="1"/>
    </row>
    <row r="167" spans="2:3" ht="12.75" customHeight="1" x14ac:dyDescent="0.2">
      <c r="B167" s="1"/>
      <c r="C167" s="1"/>
    </row>
    <row r="168" spans="2:3" ht="12.75" customHeight="1" x14ac:dyDescent="0.2">
      <c r="B168" s="1"/>
      <c r="C168" s="1"/>
    </row>
    <row r="169" spans="2:3" ht="12.75" customHeight="1" x14ac:dyDescent="0.2">
      <c r="B169" s="1"/>
      <c r="C169" s="1"/>
    </row>
    <row r="170" spans="2:3" ht="12.75" customHeight="1" x14ac:dyDescent="0.2">
      <c r="B170" s="1"/>
      <c r="C170" s="1"/>
    </row>
    <row r="171" spans="2:3" ht="12.75" customHeight="1" x14ac:dyDescent="0.2">
      <c r="B171" s="1"/>
      <c r="C171" s="1"/>
    </row>
    <row r="172" spans="2:3" ht="12.75" customHeight="1" x14ac:dyDescent="0.2">
      <c r="B172" s="1"/>
      <c r="C172" s="1"/>
    </row>
    <row r="173" spans="2:3" ht="12.75" customHeight="1" x14ac:dyDescent="0.2">
      <c r="B173" s="1"/>
      <c r="C173" s="1"/>
    </row>
    <row r="174" spans="2:3" ht="12.75" customHeight="1" x14ac:dyDescent="0.2">
      <c r="B174" s="1"/>
      <c r="C174" s="1"/>
    </row>
    <row r="175" spans="2:3" ht="12.75" customHeight="1" x14ac:dyDescent="0.2">
      <c r="B175" s="1"/>
      <c r="C175" s="1"/>
    </row>
    <row r="176" spans="2:3" ht="12.75" customHeight="1" x14ac:dyDescent="0.2">
      <c r="B176" s="1"/>
      <c r="C176" s="1"/>
    </row>
    <row r="177" spans="2:3" ht="12.75" customHeight="1" x14ac:dyDescent="0.2">
      <c r="B177" s="1"/>
      <c r="C177" s="1"/>
    </row>
    <row r="178" spans="2:3" ht="12.75" customHeight="1" x14ac:dyDescent="0.2">
      <c r="B178" s="1"/>
      <c r="C178" s="1"/>
    </row>
    <row r="179" spans="2:3" ht="12.75" customHeight="1" x14ac:dyDescent="0.2">
      <c r="B179" s="1"/>
      <c r="C179" s="1"/>
    </row>
    <row r="180" spans="2:3" ht="12.75" customHeight="1" x14ac:dyDescent="0.2">
      <c r="B180" s="1"/>
      <c r="C180" s="1"/>
    </row>
    <row r="181" spans="2:3" ht="12.75" customHeight="1" x14ac:dyDescent="0.2">
      <c r="B181" s="1"/>
      <c r="C181" s="1"/>
    </row>
    <row r="182" spans="2:3" ht="12.75" customHeight="1" x14ac:dyDescent="0.2">
      <c r="B182" s="1"/>
      <c r="C182" s="1"/>
    </row>
    <row r="183" spans="2:3" ht="12.75" customHeight="1" x14ac:dyDescent="0.2">
      <c r="B183" s="1"/>
      <c r="C183" s="1"/>
    </row>
    <row r="184" spans="2:3" ht="12.75" customHeight="1" x14ac:dyDescent="0.2">
      <c r="B184" s="1"/>
      <c r="C184" s="1"/>
    </row>
    <row r="185" spans="2:3" ht="12.75" customHeight="1" x14ac:dyDescent="0.2">
      <c r="B185" s="1"/>
      <c r="C185" s="1"/>
    </row>
    <row r="186" spans="2:3" ht="12.75" customHeight="1" x14ac:dyDescent="0.2">
      <c r="B186" s="1"/>
      <c r="C186" s="1"/>
    </row>
    <row r="187" spans="2:3" ht="12.75" customHeight="1" x14ac:dyDescent="0.2">
      <c r="B187" s="1"/>
      <c r="C187" s="1"/>
    </row>
    <row r="188" spans="2:3" ht="12.75" customHeight="1" x14ac:dyDescent="0.2">
      <c r="B188" s="1"/>
      <c r="C188" s="1"/>
    </row>
    <row r="189" spans="2:3" ht="12.75" customHeight="1" x14ac:dyDescent="0.2">
      <c r="B189" s="1"/>
      <c r="C189" s="1"/>
    </row>
    <row r="190" spans="2:3" ht="12.75" customHeight="1" x14ac:dyDescent="0.2">
      <c r="B190" s="1"/>
      <c r="C190" s="1"/>
    </row>
    <row r="191" spans="2:3" ht="12.75" customHeight="1" x14ac:dyDescent="0.2">
      <c r="B191" s="1"/>
      <c r="C191" s="1"/>
    </row>
    <row r="192" spans="2:3" ht="12.75" customHeight="1" x14ac:dyDescent="0.2">
      <c r="B192" s="1"/>
      <c r="C192" s="1"/>
    </row>
    <row r="193" spans="2:3" ht="12.75" customHeight="1" x14ac:dyDescent="0.2">
      <c r="B193" s="1"/>
      <c r="C193" s="1"/>
    </row>
    <row r="194" spans="2:3" ht="12.75" customHeight="1" x14ac:dyDescent="0.2">
      <c r="B194" s="1"/>
      <c r="C194" s="1"/>
    </row>
    <row r="195" spans="2:3" ht="12.75" customHeight="1" x14ac:dyDescent="0.2">
      <c r="B195" s="1"/>
      <c r="C195" s="1"/>
    </row>
    <row r="196" spans="2:3" ht="12.75" customHeight="1" x14ac:dyDescent="0.2">
      <c r="B196" s="1"/>
      <c r="C196" s="1"/>
    </row>
    <row r="197" spans="2:3" ht="12.75" customHeight="1" x14ac:dyDescent="0.2">
      <c r="B197" s="1"/>
      <c r="C197" s="1"/>
    </row>
    <row r="198" spans="2:3" ht="12.75" customHeight="1" x14ac:dyDescent="0.2">
      <c r="B198" s="1"/>
      <c r="C198" s="1"/>
    </row>
    <row r="199" spans="2:3" ht="12.75" customHeight="1" x14ac:dyDescent="0.2">
      <c r="B199" s="1"/>
      <c r="C199" s="1"/>
    </row>
    <row r="200" spans="2:3" ht="12.75" customHeight="1" x14ac:dyDescent="0.2">
      <c r="B200" s="1"/>
      <c r="C200" s="1"/>
    </row>
    <row r="201" spans="2:3" ht="12.75" customHeight="1" x14ac:dyDescent="0.2">
      <c r="B201" s="1"/>
      <c r="C201" s="1"/>
    </row>
    <row r="202" spans="2:3" ht="12.75" customHeight="1" x14ac:dyDescent="0.2">
      <c r="B202" s="1"/>
      <c r="C202" s="1"/>
    </row>
    <row r="203" spans="2:3" ht="12.75" customHeight="1" x14ac:dyDescent="0.2">
      <c r="B203" s="1"/>
      <c r="C203" s="1"/>
    </row>
    <row r="204" spans="2:3" ht="12.75" customHeight="1" x14ac:dyDescent="0.2">
      <c r="B204" s="1"/>
      <c r="C204" s="1"/>
    </row>
    <row r="205" spans="2:3" ht="12.75" customHeight="1" x14ac:dyDescent="0.2">
      <c r="B205" s="1"/>
      <c r="C205" s="1"/>
    </row>
    <row r="206" spans="2:3" ht="12.75" customHeight="1" x14ac:dyDescent="0.2">
      <c r="B206" s="1"/>
      <c r="C206" s="1"/>
    </row>
    <row r="207" spans="2:3" ht="12.75" customHeight="1" x14ac:dyDescent="0.2">
      <c r="B207" s="1"/>
      <c r="C207" s="1"/>
    </row>
    <row r="208" spans="2:3" ht="12.75" customHeight="1" x14ac:dyDescent="0.2">
      <c r="B208" s="1"/>
      <c r="C208" s="1"/>
    </row>
    <row r="209" spans="2:3" ht="12.75" customHeight="1" x14ac:dyDescent="0.2">
      <c r="B209" s="1"/>
      <c r="C209" s="1"/>
    </row>
    <row r="210" spans="2:3" ht="12.75" customHeight="1" x14ac:dyDescent="0.2">
      <c r="B210" s="1"/>
      <c r="C210" s="1"/>
    </row>
    <row r="211" spans="2:3" ht="12.75" customHeight="1" x14ac:dyDescent="0.2">
      <c r="B211" s="1"/>
      <c r="C211" s="1"/>
    </row>
    <row r="212" spans="2:3" ht="12.75" customHeight="1" x14ac:dyDescent="0.2">
      <c r="B212" s="1"/>
      <c r="C212" s="1"/>
    </row>
    <row r="213" spans="2:3" ht="12.75" customHeight="1" x14ac:dyDescent="0.2">
      <c r="B213" s="1"/>
      <c r="C213" s="1"/>
    </row>
    <row r="214" spans="2:3" ht="12.75" customHeight="1" x14ac:dyDescent="0.2">
      <c r="B214" s="1"/>
      <c r="C214" s="1"/>
    </row>
    <row r="215" spans="2:3" ht="12.75" customHeight="1" x14ac:dyDescent="0.2">
      <c r="B215" s="1"/>
      <c r="C215" s="1"/>
    </row>
    <row r="216" spans="2:3" ht="12.75" customHeight="1" x14ac:dyDescent="0.2">
      <c r="B216" s="1"/>
      <c r="C216" s="1"/>
    </row>
    <row r="217" spans="2:3" ht="12.75" customHeight="1" x14ac:dyDescent="0.2">
      <c r="B217" s="1"/>
      <c r="C217" s="1"/>
    </row>
    <row r="218" spans="2:3" ht="12.75" customHeight="1" x14ac:dyDescent="0.2">
      <c r="B218" s="1"/>
      <c r="C218" s="1"/>
    </row>
    <row r="219" spans="2:3" ht="12.75" customHeight="1" x14ac:dyDescent="0.2">
      <c r="B219" s="1"/>
      <c r="C219" s="1"/>
    </row>
    <row r="220" spans="2:3" ht="12.75" customHeight="1" x14ac:dyDescent="0.2">
      <c r="B220" s="1"/>
      <c r="C220" s="1"/>
    </row>
    <row r="221" spans="2:3" ht="12.75" customHeight="1" x14ac:dyDescent="0.2">
      <c r="B221" s="1"/>
      <c r="C221" s="1"/>
    </row>
    <row r="222" spans="2:3" ht="12.75" customHeight="1" x14ac:dyDescent="0.2">
      <c r="B222" s="1"/>
      <c r="C222" s="1"/>
    </row>
    <row r="223" spans="2:3" ht="12.75" customHeight="1" x14ac:dyDescent="0.2">
      <c r="B223" s="1"/>
      <c r="C223" s="1"/>
    </row>
    <row r="224" spans="2:3" ht="12.75" customHeight="1" x14ac:dyDescent="0.2">
      <c r="B224" s="1"/>
      <c r="C224" s="1"/>
    </row>
    <row r="225" spans="2:3" ht="12.75" customHeight="1" x14ac:dyDescent="0.2">
      <c r="B225" s="1"/>
      <c r="C225" s="1"/>
    </row>
    <row r="226" spans="2:3" ht="12.75" customHeight="1" x14ac:dyDescent="0.2">
      <c r="B226" s="1"/>
      <c r="C226" s="1"/>
    </row>
    <row r="227" spans="2:3" ht="12.75" customHeight="1" x14ac:dyDescent="0.2">
      <c r="B227" s="1"/>
      <c r="C227" s="1"/>
    </row>
    <row r="228" spans="2:3" ht="12.75" customHeight="1" x14ac:dyDescent="0.2">
      <c r="B228" s="1"/>
      <c r="C228" s="1"/>
    </row>
    <row r="229" spans="2:3" ht="12.75" customHeight="1" x14ac:dyDescent="0.2">
      <c r="B229" s="1"/>
      <c r="C229" s="1"/>
    </row>
    <row r="230" spans="2:3" ht="12.75" customHeight="1" x14ac:dyDescent="0.2">
      <c r="B230" s="1"/>
      <c r="C230" s="1"/>
    </row>
    <row r="231" spans="2:3" ht="12.75" customHeight="1" x14ac:dyDescent="0.2">
      <c r="B231" s="1"/>
      <c r="C231" s="1"/>
    </row>
    <row r="232" spans="2:3" ht="12.75" customHeight="1" x14ac:dyDescent="0.2">
      <c r="B232" s="1"/>
      <c r="C232" s="1"/>
    </row>
    <row r="233" spans="2:3" ht="12.75" customHeight="1" x14ac:dyDescent="0.2">
      <c r="B233" s="1"/>
      <c r="C233" s="1"/>
    </row>
    <row r="234" spans="2:3" ht="12.75" customHeight="1" x14ac:dyDescent="0.2">
      <c r="B234" s="1"/>
      <c r="C234" s="1"/>
    </row>
    <row r="235" spans="2:3" ht="12.75" customHeight="1" x14ac:dyDescent="0.2">
      <c r="B235" s="1"/>
      <c r="C235" s="1"/>
    </row>
    <row r="236" spans="2:3" ht="12.75" customHeight="1" x14ac:dyDescent="0.2">
      <c r="B236" s="1"/>
      <c r="C236" s="1"/>
    </row>
    <row r="237" spans="2:3" ht="12.75" customHeight="1" x14ac:dyDescent="0.2">
      <c r="B237" s="1"/>
      <c r="C237" s="1"/>
    </row>
    <row r="238" spans="2:3" ht="12.75" customHeight="1" x14ac:dyDescent="0.2">
      <c r="B238" s="1"/>
      <c r="C238" s="1"/>
    </row>
    <row r="239" spans="2:3" ht="12.75" customHeight="1" x14ac:dyDescent="0.2">
      <c r="B239" s="1"/>
      <c r="C239" s="1"/>
    </row>
    <row r="240" spans="2:3" ht="12.75" customHeight="1" x14ac:dyDescent="0.2">
      <c r="B240" s="1"/>
      <c r="C240" s="1"/>
    </row>
    <row r="241" spans="2:3" ht="12.75" customHeight="1" x14ac:dyDescent="0.2">
      <c r="B241" s="1"/>
      <c r="C241" s="1"/>
    </row>
    <row r="242" spans="2:3" ht="12.75" customHeight="1" x14ac:dyDescent="0.2">
      <c r="B242" s="1"/>
      <c r="C242" s="1"/>
    </row>
    <row r="243" spans="2:3" ht="12.75" customHeight="1" x14ac:dyDescent="0.2">
      <c r="B243" s="1"/>
      <c r="C243" s="1"/>
    </row>
    <row r="244" spans="2:3" ht="12.75" customHeight="1" x14ac:dyDescent="0.2">
      <c r="B244" s="1"/>
      <c r="C244" s="1"/>
    </row>
    <row r="245" spans="2:3" ht="12.75" customHeight="1" x14ac:dyDescent="0.2">
      <c r="B245" s="1"/>
      <c r="C245" s="1"/>
    </row>
    <row r="246" spans="2:3" ht="12.75" customHeight="1" x14ac:dyDescent="0.2">
      <c r="B246" s="1"/>
      <c r="C246" s="1"/>
    </row>
    <row r="247" spans="2:3" ht="12.75" customHeight="1" x14ac:dyDescent="0.2">
      <c r="B247" s="1"/>
      <c r="C247" s="1"/>
    </row>
    <row r="248" spans="2:3" ht="12.75" customHeight="1" x14ac:dyDescent="0.2">
      <c r="B248" s="1"/>
      <c r="C248" s="1"/>
    </row>
    <row r="249" spans="2:3" ht="12.75" customHeight="1" x14ac:dyDescent="0.2">
      <c r="B249" s="1"/>
      <c r="C249" s="1"/>
    </row>
    <row r="250" spans="2:3" ht="12.75" customHeight="1" x14ac:dyDescent="0.2">
      <c r="B250" s="1"/>
      <c r="C250" s="1"/>
    </row>
    <row r="251" spans="2:3" ht="12.75" customHeight="1" x14ac:dyDescent="0.2">
      <c r="B251" s="1"/>
      <c r="C251" s="1"/>
    </row>
    <row r="252" spans="2:3" ht="12.75" customHeight="1" x14ac:dyDescent="0.2">
      <c r="B252" s="1"/>
      <c r="C252" s="1"/>
    </row>
    <row r="253" spans="2:3" ht="12.75" customHeight="1" x14ac:dyDescent="0.2">
      <c r="B253" s="1"/>
      <c r="C253" s="1"/>
    </row>
    <row r="254" spans="2:3" ht="12.75" customHeight="1" x14ac:dyDescent="0.2">
      <c r="B254" s="1"/>
      <c r="C254" s="1"/>
    </row>
    <row r="255" spans="2:3" ht="12.75" customHeight="1" x14ac:dyDescent="0.2">
      <c r="B255" s="1"/>
      <c r="C255" s="1"/>
    </row>
    <row r="256" spans="2:3" ht="12.75" customHeight="1" x14ac:dyDescent="0.2">
      <c r="B256" s="1"/>
      <c r="C256" s="1"/>
    </row>
    <row r="257" spans="2:3" ht="12.75" customHeight="1" x14ac:dyDescent="0.2">
      <c r="B257" s="1"/>
      <c r="C257" s="1"/>
    </row>
    <row r="258" spans="2:3" ht="12.75" customHeight="1" x14ac:dyDescent="0.2">
      <c r="B258" s="1"/>
      <c r="C258" s="1"/>
    </row>
    <row r="259" spans="2:3" ht="12.75" customHeight="1" x14ac:dyDescent="0.2">
      <c r="B259" s="1"/>
      <c r="C259" s="1"/>
    </row>
    <row r="260" spans="2:3" ht="12.75" customHeight="1" x14ac:dyDescent="0.2">
      <c r="B260" s="1"/>
      <c r="C260" s="1"/>
    </row>
    <row r="261" spans="2:3" ht="12.75" customHeight="1" x14ac:dyDescent="0.2">
      <c r="B261" s="1"/>
      <c r="C261" s="1"/>
    </row>
    <row r="262" spans="2:3" ht="12.75" customHeight="1" x14ac:dyDescent="0.2">
      <c r="B262" s="1"/>
      <c r="C262" s="1"/>
    </row>
    <row r="263" spans="2:3" ht="12.75" customHeight="1" x14ac:dyDescent="0.2">
      <c r="B263" s="1"/>
      <c r="C263" s="1"/>
    </row>
    <row r="264" spans="2:3" ht="12.75" customHeight="1" x14ac:dyDescent="0.2">
      <c r="B264" s="1"/>
      <c r="C264" s="1"/>
    </row>
    <row r="265" spans="2:3" ht="12.75" customHeight="1" x14ac:dyDescent="0.2">
      <c r="B265" s="1"/>
      <c r="C265" s="1"/>
    </row>
    <row r="266" spans="2:3" ht="12.75" customHeight="1" x14ac:dyDescent="0.2">
      <c r="B266" s="1"/>
      <c r="C266" s="1"/>
    </row>
    <row r="267" spans="2:3" ht="12.75" customHeight="1" x14ac:dyDescent="0.2">
      <c r="B267" s="1"/>
      <c r="C267" s="1"/>
    </row>
    <row r="268" spans="2:3" ht="12.75" customHeight="1" x14ac:dyDescent="0.2">
      <c r="B268" s="1"/>
      <c r="C268" s="1"/>
    </row>
    <row r="269" spans="2:3" ht="12.75" customHeight="1" x14ac:dyDescent="0.2">
      <c r="B269" s="1"/>
      <c r="C269" s="1"/>
    </row>
    <row r="270" spans="2:3" ht="12.75" customHeight="1" x14ac:dyDescent="0.2">
      <c r="B270" s="1"/>
      <c r="C270" s="1"/>
    </row>
    <row r="271" spans="2:3" ht="12.75" customHeight="1" x14ac:dyDescent="0.2">
      <c r="B271" s="1"/>
      <c r="C271" s="1"/>
    </row>
    <row r="272" spans="2:3" ht="12.75" customHeight="1" x14ac:dyDescent="0.2">
      <c r="B272" s="1"/>
      <c r="C272" s="1"/>
    </row>
    <row r="273" spans="2:3" ht="12.75" customHeight="1" x14ac:dyDescent="0.2">
      <c r="B273" s="1"/>
      <c r="C273" s="1"/>
    </row>
    <row r="274" spans="2:3" ht="12.75" customHeight="1" x14ac:dyDescent="0.2">
      <c r="B274" s="1"/>
      <c r="C274" s="1"/>
    </row>
    <row r="275" spans="2:3" ht="12.75" customHeight="1" x14ac:dyDescent="0.2">
      <c r="B275" s="1"/>
      <c r="C275" s="1"/>
    </row>
    <row r="276" spans="2:3" ht="12.75" customHeight="1" x14ac:dyDescent="0.2">
      <c r="B276" s="1"/>
      <c r="C276" s="1"/>
    </row>
    <row r="277" spans="2:3" ht="12.75" customHeight="1" x14ac:dyDescent="0.2">
      <c r="B277" s="1"/>
      <c r="C277" s="1"/>
    </row>
    <row r="278" spans="2:3" ht="12.75" customHeight="1" x14ac:dyDescent="0.2">
      <c r="B278" s="1"/>
      <c r="C278" s="1"/>
    </row>
    <row r="279" spans="2:3" ht="12.75" customHeight="1" x14ac:dyDescent="0.2">
      <c r="B279" s="1"/>
      <c r="C279" s="1"/>
    </row>
    <row r="280" spans="2:3" ht="12.75" customHeight="1" x14ac:dyDescent="0.2">
      <c r="B280" s="1"/>
      <c r="C280" s="1"/>
    </row>
    <row r="281" spans="2:3" ht="12.75" customHeight="1" x14ac:dyDescent="0.2">
      <c r="B281" s="1"/>
      <c r="C281" s="1"/>
    </row>
    <row r="282" spans="2:3" ht="12.75" customHeight="1" x14ac:dyDescent="0.2">
      <c r="B282" s="1"/>
      <c r="C282" s="1"/>
    </row>
    <row r="283" spans="2:3" ht="12.75" customHeight="1" x14ac:dyDescent="0.2">
      <c r="B283" s="1"/>
      <c r="C283" s="1"/>
    </row>
    <row r="284" spans="2:3" ht="12.75" customHeight="1" x14ac:dyDescent="0.2">
      <c r="B284" s="1"/>
      <c r="C284" s="1"/>
    </row>
    <row r="285" spans="2:3" ht="12.75" customHeight="1" x14ac:dyDescent="0.2">
      <c r="B285" s="1"/>
      <c r="C285" s="1"/>
    </row>
    <row r="286" spans="2:3" ht="12.75" customHeight="1" x14ac:dyDescent="0.2">
      <c r="B286" s="1"/>
      <c r="C286" s="1"/>
    </row>
    <row r="287" spans="2:3" ht="12.75" customHeight="1" x14ac:dyDescent="0.2">
      <c r="B287" s="1"/>
      <c r="C287" s="1"/>
    </row>
    <row r="288" spans="2:3" ht="12.75" customHeight="1" x14ac:dyDescent="0.2">
      <c r="B288" s="1"/>
      <c r="C288" s="1"/>
    </row>
    <row r="289" spans="2:3" ht="12.75" customHeight="1" x14ac:dyDescent="0.2">
      <c r="B289" s="1"/>
      <c r="C289" s="1"/>
    </row>
    <row r="290" spans="2:3" ht="12.75" customHeight="1" x14ac:dyDescent="0.2">
      <c r="B290" s="1"/>
      <c r="C290" s="1"/>
    </row>
    <row r="291" spans="2:3" ht="12.75" customHeight="1" x14ac:dyDescent="0.2">
      <c r="B291" s="1"/>
      <c r="C291" s="1"/>
    </row>
    <row r="292" spans="2:3" ht="12.75" customHeight="1" x14ac:dyDescent="0.2">
      <c r="B292" s="1"/>
      <c r="C292" s="1"/>
    </row>
    <row r="293" spans="2:3" ht="12.75" customHeight="1" x14ac:dyDescent="0.2">
      <c r="B293" s="1"/>
      <c r="C293" s="1"/>
    </row>
    <row r="294" spans="2:3" ht="12.75" customHeight="1" x14ac:dyDescent="0.2">
      <c r="B294" s="1"/>
      <c r="C294" s="1"/>
    </row>
    <row r="295" spans="2:3" ht="12.75" customHeight="1" x14ac:dyDescent="0.2">
      <c r="B295" s="1"/>
      <c r="C295" s="1"/>
    </row>
    <row r="296" spans="2:3" ht="12.75" customHeight="1" x14ac:dyDescent="0.2">
      <c r="B296" s="1"/>
      <c r="C296" s="1"/>
    </row>
    <row r="297" spans="2:3" ht="12.75" customHeight="1" x14ac:dyDescent="0.2">
      <c r="B297" s="1"/>
      <c r="C297" s="1"/>
    </row>
    <row r="298" spans="2:3" ht="12.75" customHeight="1" x14ac:dyDescent="0.2">
      <c r="B298" s="1"/>
      <c r="C298" s="1"/>
    </row>
    <row r="299" spans="2:3" ht="12.75" customHeight="1" x14ac:dyDescent="0.2">
      <c r="B299" s="1"/>
      <c r="C299" s="1"/>
    </row>
    <row r="300" spans="2:3" ht="12.75" customHeight="1" x14ac:dyDescent="0.2">
      <c r="B300" s="1"/>
      <c r="C300" s="1"/>
    </row>
    <row r="301" spans="2:3" ht="12.75" customHeight="1" x14ac:dyDescent="0.2">
      <c r="B301" s="1"/>
      <c r="C301" s="1"/>
    </row>
    <row r="302" spans="2:3" ht="12.75" customHeight="1" x14ac:dyDescent="0.2">
      <c r="B302" s="1"/>
      <c r="C302" s="1"/>
    </row>
    <row r="303" spans="2:3" ht="12.75" customHeight="1" x14ac:dyDescent="0.2">
      <c r="B303" s="1"/>
      <c r="C303" s="1"/>
    </row>
    <row r="304" spans="2:3" ht="12.75" customHeight="1" x14ac:dyDescent="0.2">
      <c r="B304" s="1"/>
      <c r="C304" s="1"/>
    </row>
    <row r="305" spans="2:3" ht="12.75" customHeight="1" x14ac:dyDescent="0.2">
      <c r="B305" s="1"/>
      <c r="C305" s="1"/>
    </row>
    <row r="306" spans="2:3" ht="12.75" customHeight="1" x14ac:dyDescent="0.2">
      <c r="B306" s="1"/>
      <c r="C306" s="1"/>
    </row>
    <row r="307" spans="2:3" ht="12.75" customHeight="1" x14ac:dyDescent="0.2">
      <c r="B307" s="1"/>
      <c r="C307" s="1"/>
    </row>
    <row r="308" spans="2:3" ht="12.75" customHeight="1" x14ac:dyDescent="0.2">
      <c r="B308" s="1"/>
      <c r="C308" s="1"/>
    </row>
    <row r="309" spans="2:3" ht="12.75" customHeight="1" x14ac:dyDescent="0.2">
      <c r="B309" s="1"/>
      <c r="C309" s="1"/>
    </row>
    <row r="310" spans="2:3" ht="12.75" customHeight="1" x14ac:dyDescent="0.2">
      <c r="B310" s="1"/>
      <c r="C310" s="1"/>
    </row>
    <row r="311" spans="2:3" ht="12.75" customHeight="1" x14ac:dyDescent="0.2">
      <c r="B311" s="1"/>
      <c r="C311" s="1"/>
    </row>
    <row r="312" spans="2:3" ht="12.75" customHeight="1" x14ac:dyDescent="0.2">
      <c r="B312" s="1"/>
      <c r="C312" s="1"/>
    </row>
    <row r="313" spans="2:3" ht="12.75" customHeight="1" x14ac:dyDescent="0.2">
      <c r="B313" s="1"/>
      <c r="C313" s="1"/>
    </row>
    <row r="314" spans="2:3" ht="12.75" customHeight="1" x14ac:dyDescent="0.2">
      <c r="B314" s="1"/>
      <c r="C314" s="1"/>
    </row>
    <row r="315" spans="2:3" ht="12.75" customHeight="1" x14ac:dyDescent="0.2">
      <c r="B315" s="1"/>
      <c r="C315" s="1"/>
    </row>
    <row r="316" spans="2:3" ht="12.75" customHeight="1" x14ac:dyDescent="0.2">
      <c r="B316" s="1"/>
      <c r="C316" s="1"/>
    </row>
    <row r="317" spans="2:3" ht="12.75" customHeight="1" x14ac:dyDescent="0.2">
      <c r="B317" s="1"/>
      <c r="C317" s="1"/>
    </row>
    <row r="318" spans="2:3" ht="12.75" customHeight="1" x14ac:dyDescent="0.2">
      <c r="B318" s="1"/>
      <c r="C318" s="1"/>
    </row>
    <row r="319" spans="2:3" ht="12.75" customHeight="1" x14ac:dyDescent="0.2">
      <c r="B319" s="1"/>
      <c r="C319" s="1"/>
    </row>
    <row r="320" spans="2:3" ht="12.75" customHeight="1" x14ac:dyDescent="0.2">
      <c r="B320" s="1"/>
      <c r="C320" s="1"/>
    </row>
    <row r="321" spans="2:3" ht="12.75" customHeight="1" x14ac:dyDescent="0.2">
      <c r="B321" s="1"/>
      <c r="C321" s="1"/>
    </row>
    <row r="322" spans="2:3" ht="12.75" customHeight="1" x14ac:dyDescent="0.2">
      <c r="B322" s="1"/>
      <c r="C322" s="1"/>
    </row>
    <row r="323" spans="2:3" ht="12.75" customHeight="1" x14ac:dyDescent="0.2">
      <c r="B323" s="1"/>
      <c r="C323" s="1"/>
    </row>
    <row r="324" spans="2:3" ht="12.75" customHeight="1" x14ac:dyDescent="0.2">
      <c r="B324" s="1"/>
      <c r="C324" s="1"/>
    </row>
    <row r="325" spans="2:3" ht="12.75" customHeight="1" x14ac:dyDescent="0.2">
      <c r="B325" s="1"/>
      <c r="C325" s="1"/>
    </row>
    <row r="326" spans="2:3" ht="12.75" customHeight="1" x14ac:dyDescent="0.2">
      <c r="B326" s="1"/>
      <c r="C326" s="1"/>
    </row>
    <row r="327" spans="2:3" ht="12.75" customHeight="1" x14ac:dyDescent="0.2">
      <c r="B327" s="1"/>
      <c r="C327" s="1"/>
    </row>
    <row r="328" spans="2:3" ht="12.75" customHeight="1" x14ac:dyDescent="0.2">
      <c r="B328" s="1"/>
      <c r="C328" s="1"/>
    </row>
    <row r="329" spans="2:3" ht="12.75" customHeight="1" x14ac:dyDescent="0.2">
      <c r="B329" s="1"/>
      <c r="C329" s="1"/>
    </row>
    <row r="330" spans="2:3" ht="12.75" customHeight="1" x14ac:dyDescent="0.2">
      <c r="B330" s="1"/>
      <c r="C330" s="1"/>
    </row>
    <row r="331" spans="2:3" ht="12.75" customHeight="1" x14ac:dyDescent="0.2">
      <c r="B331" s="1"/>
      <c r="C331" s="1"/>
    </row>
    <row r="332" spans="2:3" ht="12.75" customHeight="1" x14ac:dyDescent="0.2">
      <c r="B332" s="1"/>
      <c r="C332" s="1"/>
    </row>
    <row r="333" spans="2:3" ht="12.75" customHeight="1" x14ac:dyDescent="0.2">
      <c r="B333" s="1"/>
      <c r="C333" s="1"/>
    </row>
    <row r="334" spans="2:3" ht="12.75" customHeight="1" x14ac:dyDescent="0.2">
      <c r="B334" s="1"/>
      <c r="C334" s="1"/>
    </row>
    <row r="335" spans="2:3" ht="12.75" customHeight="1" x14ac:dyDescent="0.2">
      <c r="B335" s="1"/>
      <c r="C335" s="1"/>
    </row>
    <row r="336" spans="2:3" ht="12.75" customHeight="1" x14ac:dyDescent="0.2">
      <c r="B336" s="1"/>
      <c r="C336" s="1"/>
    </row>
    <row r="337" spans="2:3" ht="12.75" customHeight="1" x14ac:dyDescent="0.2">
      <c r="B337" s="1"/>
      <c r="C337" s="1"/>
    </row>
    <row r="338" spans="2:3" ht="12.75" customHeight="1" x14ac:dyDescent="0.2">
      <c r="B338" s="1"/>
      <c r="C338" s="1"/>
    </row>
    <row r="339" spans="2:3" ht="12.75" customHeight="1" x14ac:dyDescent="0.2">
      <c r="B339" s="1"/>
      <c r="C339" s="1"/>
    </row>
    <row r="340" spans="2:3" ht="12.75" customHeight="1" x14ac:dyDescent="0.2">
      <c r="B340" s="1"/>
      <c r="C340" s="1"/>
    </row>
    <row r="341" spans="2:3" ht="12.75" customHeight="1" x14ac:dyDescent="0.2">
      <c r="B341" s="1"/>
      <c r="C341" s="1"/>
    </row>
    <row r="342" spans="2:3" ht="12.75" customHeight="1" x14ac:dyDescent="0.2">
      <c r="B342" s="1"/>
      <c r="C342" s="1"/>
    </row>
    <row r="343" spans="2:3" ht="12.75" customHeight="1" x14ac:dyDescent="0.2">
      <c r="B343" s="1"/>
      <c r="C343" s="1"/>
    </row>
    <row r="344" spans="2:3" ht="12.75" customHeight="1" x14ac:dyDescent="0.2">
      <c r="B344" s="1"/>
      <c r="C344" s="1"/>
    </row>
    <row r="345" spans="2:3" ht="12.75" customHeight="1" x14ac:dyDescent="0.2">
      <c r="B345" s="1"/>
      <c r="C345" s="1"/>
    </row>
    <row r="346" spans="2:3" ht="12.75" customHeight="1" x14ac:dyDescent="0.2">
      <c r="B346" s="1"/>
      <c r="C346" s="1"/>
    </row>
    <row r="347" spans="2:3" ht="12.75" customHeight="1" x14ac:dyDescent="0.2">
      <c r="B347" s="1"/>
      <c r="C347" s="1"/>
    </row>
    <row r="348" spans="2:3" ht="12.75" customHeight="1" x14ac:dyDescent="0.2">
      <c r="B348" s="1"/>
      <c r="C348" s="1"/>
    </row>
    <row r="349" spans="2:3" ht="12.75" customHeight="1" x14ac:dyDescent="0.2">
      <c r="B349" s="1"/>
      <c r="C349" s="1"/>
    </row>
    <row r="350" spans="2:3" ht="12.75" customHeight="1" x14ac:dyDescent="0.2">
      <c r="B350" s="1"/>
      <c r="C350" s="1"/>
    </row>
    <row r="351" spans="2:3" ht="12.75" customHeight="1" x14ac:dyDescent="0.2">
      <c r="B351" s="1"/>
      <c r="C351" s="1"/>
    </row>
    <row r="352" spans="2:3" ht="12.75" customHeight="1" x14ac:dyDescent="0.2">
      <c r="B352" s="1"/>
      <c r="C352" s="1"/>
    </row>
    <row r="353" spans="2:3" ht="12.75" customHeight="1" x14ac:dyDescent="0.2">
      <c r="B353" s="1"/>
      <c r="C353" s="1"/>
    </row>
    <row r="354" spans="2:3" ht="12.75" customHeight="1" x14ac:dyDescent="0.2">
      <c r="B354" s="1"/>
      <c r="C354" s="1"/>
    </row>
    <row r="355" spans="2:3" ht="12.75" customHeight="1" x14ac:dyDescent="0.2">
      <c r="B355" s="1"/>
      <c r="C355" s="1"/>
    </row>
    <row r="356" spans="2:3" ht="12.75" customHeight="1" x14ac:dyDescent="0.2">
      <c r="B356" s="1"/>
      <c r="C356" s="1"/>
    </row>
    <row r="357" spans="2:3" ht="12.75" customHeight="1" x14ac:dyDescent="0.2">
      <c r="B357" s="1"/>
      <c r="C357" s="1"/>
    </row>
    <row r="358" spans="2:3" ht="12.75" customHeight="1" x14ac:dyDescent="0.2">
      <c r="B358" s="1"/>
      <c r="C358" s="1"/>
    </row>
    <row r="359" spans="2:3" ht="12.75" customHeight="1" x14ac:dyDescent="0.2">
      <c r="B359" s="1"/>
      <c r="C359" s="1"/>
    </row>
    <row r="360" spans="2:3" ht="12.75" customHeight="1" x14ac:dyDescent="0.2">
      <c r="B360" s="1"/>
      <c r="C360" s="1"/>
    </row>
    <row r="361" spans="2:3" ht="12.75" customHeight="1" x14ac:dyDescent="0.2">
      <c r="B361" s="1"/>
      <c r="C361" s="1"/>
    </row>
    <row r="362" spans="2:3" ht="12.75" customHeight="1" x14ac:dyDescent="0.2">
      <c r="B362" s="1"/>
      <c r="C362" s="1"/>
    </row>
    <row r="363" spans="2:3" ht="12.75" customHeight="1" x14ac:dyDescent="0.2">
      <c r="B363" s="1"/>
      <c r="C363" s="1"/>
    </row>
    <row r="364" spans="2:3" ht="12.75" customHeight="1" x14ac:dyDescent="0.2">
      <c r="B364" s="1"/>
      <c r="C364" s="1"/>
    </row>
    <row r="365" spans="2:3" ht="12.75" customHeight="1" x14ac:dyDescent="0.2">
      <c r="B365" s="1"/>
      <c r="C365" s="1"/>
    </row>
    <row r="366" spans="2:3" ht="12.75" customHeight="1" x14ac:dyDescent="0.2">
      <c r="B366" s="1"/>
      <c r="C366" s="1"/>
    </row>
    <row r="367" spans="2:3" ht="12.75" customHeight="1" x14ac:dyDescent="0.2">
      <c r="B367" s="1"/>
      <c r="C367" s="1"/>
    </row>
    <row r="368" spans="2:3" ht="12.75" customHeight="1" x14ac:dyDescent="0.2">
      <c r="B368" s="1"/>
      <c r="C368" s="1"/>
    </row>
    <row r="369" spans="2:3" ht="12.75" customHeight="1" x14ac:dyDescent="0.2">
      <c r="B369" s="1"/>
      <c r="C369" s="1"/>
    </row>
    <row r="370" spans="2:3" ht="12.75" customHeight="1" x14ac:dyDescent="0.2">
      <c r="B370" s="1"/>
      <c r="C370" s="1"/>
    </row>
    <row r="371" spans="2:3" ht="12.75" customHeight="1" x14ac:dyDescent="0.2">
      <c r="B371" s="1"/>
      <c r="C371" s="1"/>
    </row>
    <row r="372" spans="2:3" ht="12.75" customHeight="1" x14ac:dyDescent="0.2">
      <c r="B372" s="1"/>
      <c r="C372" s="1"/>
    </row>
    <row r="373" spans="2:3" ht="12.75" customHeight="1" x14ac:dyDescent="0.2">
      <c r="B373" s="1"/>
      <c r="C373" s="1"/>
    </row>
    <row r="374" spans="2:3" ht="12.75" customHeight="1" x14ac:dyDescent="0.2">
      <c r="B374" s="1"/>
      <c r="C374" s="1"/>
    </row>
    <row r="375" spans="2:3" ht="12.75" customHeight="1" x14ac:dyDescent="0.2">
      <c r="B375" s="1"/>
      <c r="C375" s="1"/>
    </row>
    <row r="376" spans="2:3" ht="12.75" customHeight="1" x14ac:dyDescent="0.2">
      <c r="B376" s="1"/>
      <c r="C376" s="1"/>
    </row>
    <row r="377" spans="2:3" ht="12.75" customHeight="1" x14ac:dyDescent="0.2">
      <c r="B377" s="1"/>
      <c r="C377" s="1"/>
    </row>
    <row r="378" spans="2:3" ht="12.75" customHeight="1" x14ac:dyDescent="0.2">
      <c r="B378" s="1"/>
      <c r="C378" s="1"/>
    </row>
    <row r="379" spans="2:3" ht="12.75" customHeight="1" x14ac:dyDescent="0.2">
      <c r="B379" s="1"/>
      <c r="C379" s="1"/>
    </row>
    <row r="380" spans="2:3" ht="12.75" customHeight="1" x14ac:dyDescent="0.2">
      <c r="B380" s="1"/>
      <c r="C380" s="1"/>
    </row>
    <row r="381" spans="2:3" ht="12.75" customHeight="1" x14ac:dyDescent="0.2">
      <c r="B381" s="1"/>
      <c r="C381" s="1"/>
    </row>
    <row r="382" spans="2:3" ht="12.75" customHeight="1" x14ac:dyDescent="0.2">
      <c r="B382" s="1"/>
      <c r="C382" s="1"/>
    </row>
    <row r="383" spans="2:3" ht="12.75" customHeight="1" x14ac:dyDescent="0.2">
      <c r="B383" s="1"/>
      <c r="C383" s="1"/>
    </row>
    <row r="384" spans="2:3" ht="12.75" customHeight="1" x14ac:dyDescent="0.2">
      <c r="B384" s="1"/>
      <c r="C384" s="1"/>
    </row>
    <row r="385" spans="2:3" ht="12.75" customHeight="1" x14ac:dyDescent="0.2">
      <c r="B385" s="1"/>
      <c r="C385" s="1"/>
    </row>
    <row r="386" spans="2:3" ht="12.75" customHeight="1" x14ac:dyDescent="0.2">
      <c r="B386" s="1"/>
      <c r="C386" s="1"/>
    </row>
    <row r="387" spans="2:3" ht="12.75" customHeight="1" x14ac:dyDescent="0.2">
      <c r="B387" s="1"/>
      <c r="C387" s="1"/>
    </row>
    <row r="388" spans="2:3" ht="12.75" customHeight="1" x14ac:dyDescent="0.2">
      <c r="B388" s="1"/>
      <c r="C388" s="1"/>
    </row>
    <row r="389" spans="2:3" ht="12.75" customHeight="1" x14ac:dyDescent="0.2">
      <c r="B389" s="1"/>
      <c r="C389" s="1"/>
    </row>
    <row r="390" spans="2:3" ht="12.75" customHeight="1" x14ac:dyDescent="0.2">
      <c r="B390" s="1"/>
      <c r="C390" s="1"/>
    </row>
    <row r="391" spans="2:3" ht="12.75" customHeight="1" x14ac:dyDescent="0.2">
      <c r="B391" s="1"/>
      <c r="C391" s="1"/>
    </row>
    <row r="392" spans="2:3" ht="12.75" customHeight="1" x14ac:dyDescent="0.2">
      <c r="B392" s="1"/>
      <c r="C392" s="1"/>
    </row>
    <row r="393" spans="2:3" ht="12.75" customHeight="1" x14ac:dyDescent="0.2">
      <c r="B393" s="1"/>
      <c r="C393" s="1"/>
    </row>
    <row r="394" spans="2:3" ht="12.75" customHeight="1" x14ac:dyDescent="0.2">
      <c r="B394" s="1"/>
      <c r="C394" s="1"/>
    </row>
    <row r="395" spans="2:3" ht="12.75" customHeight="1" x14ac:dyDescent="0.2">
      <c r="B395" s="1"/>
      <c r="C395" s="1"/>
    </row>
    <row r="396" spans="2:3" ht="12.75" customHeight="1" x14ac:dyDescent="0.2">
      <c r="B396" s="1"/>
      <c r="C396" s="1"/>
    </row>
    <row r="397" spans="2:3" ht="12.75" customHeight="1" x14ac:dyDescent="0.2">
      <c r="B397" s="1"/>
      <c r="C397" s="1"/>
    </row>
    <row r="398" spans="2:3" ht="12.75" customHeight="1" x14ac:dyDescent="0.2">
      <c r="B398" s="1"/>
      <c r="C398" s="1"/>
    </row>
    <row r="399" spans="2:3" ht="12.75" customHeight="1" x14ac:dyDescent="0.2">
      <c r="B399" s="1"/>
      <c r="C399" s="1"/>
    </row>
    <row r="400" spans="2:3" ht="12.75" customHeight="1" x14ac:dyDescent="0.2">
      <c r="B400" s="1"/>
      <c r="C400" s="1"/>
    </row>
    <row r="401" spans="2:3" ht="12.75" customHeight="1" x14ac:dyDescent="0.2">
      <c r="B401" s="1"/>
      <c r="C401" s="1"/>
    </row>
    <row r="402" spans="2:3" ht="12.75" customHeight="1" x14ac:dyDescent="0.2">
      <c r="B402" s="1"/>
      <c r="C402" s="1"/>
    </row>
    <row r="403" spans="2:3" ht="12.75" customHeight="1" x14ac:dyDescent="0.2">
      <c r="B403" s="1"/>
      <c r="C403" s="1"/>
    </row>
    <row r="404" spans="2:3" ht="12.75" customHeight="1" x14ac:dyDescent="0.2">
      <c r="B404" s="1"/>
      <c r="C404" s="1"/>
    </row>
    <row r="405" spans="2:3" ht="12.75" customHeight="1" x14ac:dyDescent="0.2">
      <c r="B405" s="1"/>
      <c r="C405" s="1"/>
    </row>
    <row r="406" spans="2:3" ht="12.75" customHeight="1" x14ac:dyDescent="0.2">
      <c r="B406" s="1"/>
      <c r="C406" s="1"/>
    </row>
    <row r="407" spans="2:3" ht="12.75" customHeight="1" x14ac:dyDescent="0.2">
      <c r="B407" s="1"/>
      <c r="C407" s="1"/>
    </row>
    <row r="408" spans="2:3" ht="12.75" customHeight="1" x14ac:dyDescent="0.2">
      <c r="B408" s="1"/>
      <c r="C408" s="1"/>
    </row>
    <row r="409" spans="2:3" ht="12.75" customHeight="1" x14ac:dyDescent="0.2">
      <c r="B409" s="1"/>
      <c r="C409" s="1"/>
    </row>
    <row r="410" spans="2:3" ht="12.75" customHeight="1" x14ac:dyDescent="0.2">
      <c r="B410" s="1"/>
      <c r="C410" s="1"/>
    </row>
    <row r="411" spans="2:3" ht="12.75" customHeight="1" x14ac:dyDescent="0.2">
      <c r="B411" s="1"/>
      <c r="C411" s="1"/>
    </row>
    <row r="412" spans="2:3" ht="12.75" customHeight="1" x14ac:dyDescent="0.2">
      <c r="B412" s="1"/>
      <c r="C412" s="1"/>
    </row>
    <row r="413" spans="2:3" ht="12.75" customHeight="1" x14ac:dyDescent="0.2">
      <c r="B413" s="1"/>
      <c r="C413" s="1"/>
    </row>
    <row r="414" spans="2:3" ht="12.75" customHeight="1" x14ac:dyDescent="0.2">
      <c r="B414" s="1"/>
      <c r="C414" s="1"/>
    </row>
    <row r="415" spans="2:3" ht="12.75" customHeight="1" x14ac:dyDescent="0.2">
      <c r="B415" s="1"/>
      <c r="C415" s="1"/>
    </row>
    <row r="416" spans="2:3" ht="12.75" customHeight="1" x14ac:dyDescent="0.2">
      <c r="B416" s="1"/>
      <c r="C416" s="1"/>
    </row>
    <row r="417" spans="2:3" ht="12.75" customHeight="1" x14ac:dyDescent="0.2">
      <c r="B417" s="1"/>
      <c r="C417" s="1"/>
    </row>
    <row r="418" spans="2:3" ht="12.75" customHeight="1" x14ac:dyDescent="0.2">
      <c r="B418" s="1"/>
      <c r="C418" s="1"/>
    </row>
    <row r="419" spans="2:3" ht="12.75" customHeight="1" x14ac:dyDescent="0.2">
      <c r="B419" s="1"/>
      <c r="C419" s="1"/>
    </row>
    <row r="420" spans="2:3" ht="12.75" customHeight="1" x14ac:dyDescent="0.2">
      <c r="B420" s="1"/>
      <c r="C420" s="1"/>
    </row>
    <row r="421" spans="2:3" ht="12.75" customHeight="1" x14ac:dyDescent="0.2">
      <c r="B421" s="1"/>
      <c r="C421" s="1"/>
    </row>
    <row r="422" spans="2:3" ht="12.75" customHeight="1" x14ac:dyDescent="0.2">
      <c r="B422" s="1"/>
      <c r="C422" s="1"/>
    </row>
    <row r="423" spans="2:3" ht="12.75" customHeight="1" x14ac:dyDescent="0.2">
      <c r="B423" s="1"/>
      <c r="C423" s="1"/>
    </row>
    <row r="424" spans="2:3" ht="12.75" customHeight="1" x14ac:dyDescent="0.2">
      <c r="B424" s="1"/>
      <c r="C424" s="1"/>
    </row>
    <row r="425" spans="2:3" ht="12.75" customHeight="1" x14ac:dyDescent="0.2">
      <c r="B425" s="1"/>
      <c r="C425" s="1"/>
    </row>
    <row r="426" spans="2:3" ht="12.75" customHeight="1" x14ac:dyDescent="0.2">
      <c r="B426" s="1"/>
      <c r="C426" s="1"/>
    </row>
    <row r="427" spans="2:3" ht="12.75" customHeight="1" x14ac:dyDescent="0.2">
      <c r="B427" s="1"/>
      <c r="C427" s="1"/>
    </row>
    <row r="428" spans="2:3" ht="12.75" customHeight="1" x14ac:dyDescent="0.2">
      <c r="B428" s="1"/>
      <c r="C428" s="1"/>
    </row>
    <row r="429" spans="2:3" ht="12.75" customHeight="1" x14ac:dyDescent="0.2">
      <c r="B429" s="1"/>
      <c r="C429" s="1"/>
    </row>
    <row r="430" spans="2:3" ht="12.75" customHeight="1" x14ac:dyDescent="0.2">
      <c r="B430" s="1"/>
      <c r="C430" s="1"/>
    </row>
    <row r="431" spans="2:3" ht="12.75" customHeight="1" x14ac:dyDescent="0.2">
      <c r="B431" s="1"/>
      <c r="C431" s="1"/>
    </row>
    <row r="432" spans="2:3" ht="12.75" customHeight="1" x14ac:dyDescent="0.2">
      <c r="B432" s="1"/>
      <c r="C432" s="1"/>
    </row>
    <row r="433" spans="2:3" ht="12.75" customHeight="1" x14ac:dyDescent="0.2">
      <c r="B433" s="1"/>
      <c r="C433" s="1"/>
    </row>
    <row r="434" spans="2:3" ht="12.75" customHeight="1" x14ac:dyDescent="0.2">
      <c r="B434" s="1"/>
      <c r="C434" s="1"/>
    </row>
    <row r="435" spans="2:3" ht="12.75" customHeight="1" x14ac:dyDescent="0.2">
      <c r="B435" s="1"/>
      <c r="C435" s="1"/>
    </row>
    <row r="436" spans="2:3" ht="12.75" customHeight="1" x14ac:dyDescent="0.2">
      <c r="B436" s="1"/>
      <c r="C436" s="1"/>
    </row>
    <row r="437" spans="2:3" ht="12.75" customHeight="1" x14ac:dyDescent="0.2">
      <c r="B437" s="1"/>
      <c r="C437" s="1"/>
    </row>
    <row r="438" spans="2:3" ht="12.75" customHeight="1" x14ac:dyDescent="0.2">
      <c r="B438" s="1"/>
      <c r="C438" s="1"/>
    </row>
    <row r="439" spans="2:3" ht="12.75" customHeight="1" x14ac:dyDescent="0.2">
      <c r="B439" s="1"/>
      <c r="C439" s="1"/>
    </row>
    <row r="440" spans="2:3" ht="12.75" customHeight="1" x14ac:dyDescent="0.2">
      <c r="B440" s="1"/>
      <c r="C440" s="1"/>
    </row>
    <row r="441" spans="2:3" ht="12.75" customHeight="1" x14ac:dyDescent="0.2">
      <c r="B441" s="1"/>
      <c r="C441" s="1"/>
    </row>
    <row r="442" spans="2:3" ht="12.75" customHeight="1" x14ac:dyDescent="0.2">
      <c r="B442" s="1"/>
      <c r="C442" s="1"/>
    </row>
    <row r="443" spans="2:3" ht="12.75" customHeight="1" x14ac:dyDescent="0.2">
      <c r="B443" s="1"/>
      <c r="C443" s="1"/>
    </row>
    <row r="444" spans="2:3" ht="12.75" customHeight="1" x14ac:dyDescent="0.2">
      <c r="B444" s="1"/>
      <c r="C444" s="1"/>
    </row>
    <row r="445" spans="2:3" ht="12.75" customHeight="1" x14ac:dyDescent="0.2">
      <c r="B445" s="1"/>
      <c r="C445" s="1"/>
    </row>
    <row r="446" spans="2:3" ht="12.75" customHeight="1" x14ac:dyDescent="0.2">
      <c r="B446" s="1"/>
      <c r="C446" s="1"/>
    </row>
    <row r="447" spans="2:3" ht="12.75" customHeight="1" x14ac:dyDescent="0.2">
      <c r="B447" s="1"/>
      <c r="C447" s="1"/>
    </row>
    <row r="448" spans="2:3" ht="12.75" customHeight="1" x14ac:dyDescent="0.2">
      <c r="B448" s="1"/>
      <c r="C448" s="1"/>
    </row>
    <row r="449" spans="2:3" ht="12.75" customHeight="1" x14ac:dyDescent="0.2">
      <c r="B449" s="1"/>
      <c r="C449" s="1"/>
    </row>
    <row r="450" spans="2:3" ht="12.75" customHeight="1" x14ac:dyDescent="0.2">
      <c r="B450" s="1"/>
      <c r="C450" s="1"/>
    </row>
    <row r="451" spans="2:3" ht="12.75" customHeight="1" x14ac:dyDescent="0.2">
      <c r="B451" s="1"/>
      <c r="C451" s="1"/>
    </row>
    <row r="452" spans="2:3" ht="12.75" customHeight="1" x14ac:dyDescent="0.2">
      <c r="B452" s="1"/>
      <c r="C452" s="1"/>
    </row>
    <row r="453" spans="2:3" ht="12.75" customHeight="1" x14ac:dyDescent="0.2">
      <c r="B453" s="1"/>
      <c r="C453" s="1"/>
    </row>
    <row r="454" spans="2:3" ht="12.75" customHeight="1" x14ac:dyDescent="0.2">
      <c r="B454" s="1"/>
      <c r="C454" s="1"/>
    </row>
    <row r="455" spans="2:3" ht="12.75" customHeight="1" x14ac:dyDescent="0.2">
      <c r="B455" s="1"/>
      <c r="C455" s="1"/>
    </row>
    <row r="456" spans="2:3" ht="12.75" customHeight="1" x14ac:dyDescent="0.2">
      <c r="B456" s="1"/>
      <c r="C456" s="1"/>
    </row>
    <row r="457" spans="2:3" ht="12.75" customHeight="1" x14ac:dyDescent="0.2">
      <c r="B457" s="1"/>
      <c r="C457" s="1"/>
    </row>
    <row r="458" spans="2:3" ht="12.75" customHeight="1" x14ac:dyDescent="0.2">
      <c r="B458" s="1"/>
      <c r="C458" s="1"/>
    </row>
    <row r="459" spans="2:3" ht="12.75" customHeight="1" x14ac:dyDescent="0.2">
      <c r="B459" s="1"/>
      <c r="C459" s="1"/>
    </row>
    <row r="460" spans="2:3" ht="12.75" customHeight="1" x14ac:dyDescent="0.2">
      <c r="B460" s="1"/>
      <c r="C460" s="1"/>
    </row>
    <row r="461" spans="2:3" ht="12.75" customHeight="1" x14ac:dyDescent="0.2">
      <c r="B461" s="1"/>
      <c r="C461" s="1"/>
    </row>
    <row r="462" spans="2:3" ht="12.75" customHeight="1" x14ac:dyDescent="0.2">
      <c r="B462" s="1"/>
      <c r="C462" s="1"/>
    </row>
    <row r="463" spans="2:3" ht="12.75" customHeight="1" x14ac:dyDescent="0.2">
      <c r="B463" s="1"/>
      <c r="C463" s="1"/>
    </row>
    <row r="464" spans="2:3" ht="12.75" customHeight="1" x14ac:dyDescent="0.2">
      <c r="B464" s="1"/>
      <c r="C464" s="1"/>
    </row>
    <row r="465" spans="2:3" ht="12.75" customHeight="1" x14ac:dyDescent="0.2">
      <c r="B465" s="1"/>
      <c r="C465" s="1"/>
    </row>
    <row r="466" spans="2:3" ht="12.75" customHeight="1" x14ac:dyDescent="0.2">
      <c r="B466" s="1"/>
      <c r="C466" s="1"/>
    </row>
    <row r="467" spans="2:3" ht="12.75" customHeight="1" x14ac:dyDescent="0.2">
      <c r="B467" s="1"/>
      <c r="C467" s="1"/>
    </row>
    <row r="468" spans="2:3" ht="12.75" customHeight="1" x14ac:dyDescent="0.2">
      <c r="B468" s="1"/>
      <c r="C468" s="1"/>
    </row>
    <row r="469" spans="2:3" ht="12.75" customHeight="1" x14ac:dyDescent="0.2">
      <c r="B469" s="1"/>
      <c r="C469" s="1"/>
    </row>
    <row r="470" spans="2:3" ht="12.75" customHeight="1" x14ac:dyDescent="0.2">
      <c r="B470" s="1"/>
      <c r="C470" s="1"/>
    </row>
    <row r="471" spans="2:3" ht="12.75" customHeight="1" x14ac:dyDescent="0.2">
      <c r="B471" s="1"/>
      <c r="C471" s="1"/>
    </row>
    <row r="472" spans="2:3" ht="12.75" customHeight="1" x14ac:dyDescent="0.2">
      <c r="B472" s="1"/>
      <c r="C472" s="1"/>
    </row>
    <row r="473" spans="2:3" ht="12.75" customHeight="1" x14ac:dyDescent="0.2">
      <c r="B473" s="1"/>
      <c r="C473" s="1"/>
    </row>
    <row r="474" spans="2:3" ht="12.75" customHeight="1" x14ac:dyDescent="0.2">
      <c r="B474" s="1"/>
      <c r="C474" s="1"/>
    </row>
    <row r="475" spans="2:3" ht="12.75" customHeight="1" x14ac:dyDescent="0.2">
      <c r="B475" s="1"/>
      <c r="C475" s="1"/>
    </row>
    <row r="476" spans="2:3" ht="12.75" customHeight="1" x14ac:dyDescent="0.2">
      <c r="B476" s="1"/>
      <c r="C476" s="1"/>
    </row>
    <row r="477" spans="2:3" ht="12.75" customHeight="1" x14ac:dyDescent="0.2">
      <c r="B477" s="1"/>
      <c r="C477" s="1"/>
    </row>
    <row r="478" spans="2:3" ht="12.75" customHeight="1" x14ac:dyDescent="0.2">
      <c r="B478" s="1"/>
      <c r="C478" s="1"/>
    </row>
    <row r="479" spans="2:3" ht="12.75" customHeight="1" x14ac:dyDescent="0.2">
      <c r="B479" s="1"/>
      <c r="C479" s="1"/>
    </row>
    <row r="480" spans="2:3" ht="12.75" customHeight="1" x14ac:dyDescent="0.2">
      <c r="B480" s="1"/>
      <c r="C480" s="1"/>
    </row>
    <row r="481" spans="2:3" ht="12.75" customHeight="1" x14ac:dyDescent="0.2">
      <c r="B481" s="1"/>
      <c r="C481" s="1"/>
    </row>
    <row r="482" spans="2:3" ht="12.75" customHeight="1" x14ac:dyDescent="0.2">
      <c r="B482" s="1"/>
      <c r="C482" s="1"/>
    </row>
    <row r="483" spans="2:3" ht="12.75" customHeight="1" x14ac:dyDescent="0.2">
      <c r="B483" s="1"/>
      <c r="C483" s="1"/>
    </row>
    <row r="484" spans="2:3" ht="12.75" customHeight="1" x14ac:dyDescent="0.2">
      <c r="B484" s="1"/>
      <c r="C484" s="1"/>
    </row>
    <row r="485" spans="2:3" ht="12.75" customHeight="1" x14ac:dyDescent="0.2">
      <c r="B485" s="1"/>
      <c r="C485" s="1"/>
    </row>
    <row r="486" spans="2:3" ht="12.75" customHeight="1" x14ac:dyDescent="0.2">
      <c r="B486" s="1"/>
      <c r="C486" s="1"/>
    </row>
    <row r="487" spans="2:3" ht="12.75" customHeight="1" x14ac:dyDescent="0.2">
      <c r="B487" s="1"/>
      <c r="C487" s="1"/>
    </row>
    <row r="488" spans="2:3" ht="12.75" customHeight="1" x14ac:dyDescent="0.2">
      <c r="B488" s="1"/>
      <c r="C488" s="1"/>
    </row>
    <row r="489" spans="2:3" ht="12.75" customHeight="1" x14ac:dyDescent="0.2">
      <c r="B489" s="1"/>
      <c r="C489" s="1"/>
    </row>
    <row r="490" spans="2:3" ht="12.75" customHeight="1" x14ac:dyDescent="0.2">
      <c r="B490" s="1"/>
      <c r="C490" s="1"/>
    </row>
    <row r="491" spans="2:3" ht="12.75" customHeight="1" x14ac:dyDescent="0.2">
      <c r="B491" s="1"/>
      <c r="C491" s="1"/>
    </row>
    <row r="492" spans="2:3" ht="12.75" customHeight="1" x14ac:dyDescent="0.2">
      <c r="B492" s="1"/>
      <c r="C492" s="1"/>
    </row>
    <row r="493" spans="2:3" ht="12.75" customHeight="1" x14ac:dyDescent="0.2">
      <c r="B493" s="1"/>
      <c r="C493" s="1"/>
    </row>
    <row r="494" spans="2:3" ht="12.75" customHeight="1" x14ac:dyDescent="0.2">
      <c r="B494" s="1"/>
      <c r="C494" s="1"/>
    </row>
    <row r="495" spans="2:3" ht="12.75" customHeight="1" x14ac:dyDescent="0.2">
      <c r="B495" s="1"/>
      <c r="C495" s="1"/>
    </row>
    <row r="496" spans="2:3" ht="12.75" customHeight="1" x14ac:dyDescent="0.2">
      <c r="B496" s="1"/>
      <c r="C496" s="1"/>
    </row>
    <row r="497" spans="2:3" ht="12.75" customHeight="1" x14ac:dyDescent="0.2">
      <c r="B497" s="1"/>
      <c r="C497" s="1"/>
    </row>
    <row r="498" spans="2:3" ht="12.75" customHeight="1" x14ac:dyDescent="0.2">
      <c r="B498" s="1"/>
      <c r="C498" s="1"/>
    </row>
    <row r="499" spans="2:3" ht="12.75" customHeight="1" x14ac:dyDescent="0.2">
      <c r="B499" s="1"/>
      <c r="C499" s="1"/>
    </row>
    <row r="500" spans="2:3" ht="12.75" customHeight="1" x14ac:dyDescent="0.2">
      <c r="B500" s="1"/>
      <c r="C500" s="1"/>
    </row>
    <row r="501" spans="2:3" ht="12.75" customHeight="1" x14ac:dyDescent="0.2">
      <c r="B501" s="1"/>
      <c r="C501" s="1"/>
    </row>
    <row r="502" spans="2:3" ht="12.75" customHeight="1" x14ac:dyDescent="0.2">
      <c r="B502" s="1"/>
      <c r="C502" s="1"/>
    </row>
    <row r="503" spans="2:3" ht="12.75" customHeight="1" x14ac:dyDescent="0.2">
      <c r="B503" s="1"/>
      <c r="C503" s="1"/>
    </row>
    <row r="504" spans="2:3" ht="12.75" customHeight="1" x14ac:dyDescent="0.2">
      <c r="B504" s="1"/>
      <c r="C504" s="1"/>
    </row>
    <row r="505" spans="2:3" ht="12.75" customHeight="1" x14ac:dyDescent="0.2">
      <c r="B505" s="1"/>
      <c r="C505" s="1"/>
    </row>
    <row r="506" spans="2:3" ht="12.75" customHeight="1" x14ac:dyDescent="0.2">
      <c r="B506" s="1"/>
      <c r="C506" s="1"/>
    </row>
    <row r="507" spans="2:3" ht="12.75" customHeight="1" x14ac:dyDescent="0.2">
      <c r="B507" s="1"/>
      <c r="C507" s="1"/>
    </row>
    <row r="508" spans="2:3" ht="12.75" customHeight="1" x14ac:dyDescent="0.2">
      <c r="B508" s="1"/>
      <c r="C508" s="1"/>
    </row>
    <row r="509" spans="2:3" ht="12.75" customHeight="1" x14ac:dyDescent="0.2">
      <c r="B509" s="1"/>
      <c r="C509" s="1"/>
    </row>
    <row r="510" spans="2:3" ht="12.75" customHeight="1" x14ac:dyDescent="0.2">
      <c r="B510" s="1"/>
      <c r="C510" s="1"/>
    </row>
    <row r="511" spans="2:3" ht="12.75" customHeight="1" x14ac:dyDescent="0.2">
      <c r="B511" s="1"/>
      <c r="C511" s="1"/>
    </row>
    <row r="512" spans="2:3" ht="12.75" customHeight="1" x14ac:dyDescent="0.2">
      <c r="B512" s="1"/>
      <c r="C512" s="1"/>
    </row>
    <row r="513" spans="2:3" ht="12.75" customHeight="1" x14ac:dyDescent="0.2">
      <c r="B513" s="1"/>
      <c r="C513" s="1"/>
    </row>
    <row r="514" spans="2:3" ht="12.75" customHeight="1" x14ac:dyDescent="0.2">
      <c r="B514" s="1"/>
      <c r="C514" s="1"/>
    </row>
    <row r="515" spans="2:3" ht="12.75" customHeight="1" x14ac:dyDescent="0.2">
      <c r="B515" s="1"/>
      <c r="C515" s="1"/>
    </row>
    <row r="516" spans="2:3" ht="12.75" customHeight="1" x14ac:dyDescent="0.2">
      <c r="B516" s="1"/>
      <c r="C516" s="1"/>
    </row>
    <row r="517" spans="2:3" ht="12.75" customHeight="1" x14ac:dyDescent="0.2">
      <c r="B517" s="1"/>
      <c r="C517" s="1"/>
    </row>
    <row r="518" spans="2:3" ht="12.75" customHeight="1" x14ac:dyDescent="0.2">
      <c r="B518" s="1"/>
      <c r="C518" s="1"/>
    </row>
    <row r="519" spans="2:3" ht="12.75" customHeight="1" x14ac:dyDescent="0.2">
      <c r="B519" s="1"/>
      <c r="C519" s="1"/>
    </row>
    <row r="520" spans="2:3" ht="12.75" customHeight="1" x14ac:dyDescent="0.2">
      <c r="B520" s="1"/>
      <c r="C520" s="1"/>
    </row>
    <row r="521" spans="2:3" ht="12.75" customHeight="1" x14ac:dyDescent="0.2">
      <c r="B521" s="1"/>
      <c r="C521" s="1"/>
    </row>
    <row r="522" spans="2:3" ht="12.75" customHeight="1" x14ac:dyDescent="0.2">
      <c r="B522" s="1"/>
      <c r="C522" s="1"/>
    </row>
    <row r="523" spans="2:3" ht="12.75" customHeight="1" x14ac:dyDescent="0.2">
      <c r="B523" s="1"/>
      <c r="C523" s="1"/>
    </row>
    <row r="524" spans="2:3" ht="12.75" customHeight="1" x14ac:dyDescent="0.2">
      <c r="B524" s="1"/>
      <c r="C524" s="1"/>
    </row>
    <row r="525" spans="2:3" ht="12.75" customHeight="1" x14ac:dyDescent="0.2">
      <c r="B525" s="1"/>
      <c r="C525" s="1"/>
    </row>
    <row r="526" spans="2:3" ht="12.75" customHeight="1" x14ac:dyDescent="0.2">
      <c r="B526" s="1"/>
      <c r="C526" s="1"/>
    </row>
    <row r="527" spans="2:3" ht="12.75" customHeight="1" x14ac:dyDescent="0.2">
      <c r="B527" s="1"/>
      <c r="C527" s="1"/>
    </row>
    <row r="528" spans="2:3" ht="12.75" customHeight="1" x14ac:dyDescent="0.2">
      <c r="B528" s="1"/>
      <c r="C528" s="1"/>
    </row>
    <row r="529" spans="2:3" ht="12.75" customHeight="1" x14ac:dyDescent="0.2">
      <c r="B529" s="1"/>
      <c r="C529" s="1"/>
    </row>
    <row r="530" spans="2:3" ht="12.75" customHeight="1" x14ac:dyDescent="0.2">
      <c r="B530" s="1"/>
      <c r="C530" s="1"/>
    </row>
    <row r="531" spans="2:3" ht="12.75" customHeight="1" x14ac:dyDescent="0.2">
      <c r="B531" s="1"/>
      <c r="C531" s="1"/>
    </row>
    <row r="532" spans="2:3" ht="12.75" customHeight="1" x14ac:dyDescent="0.2">
      <c r="B532" s="1"/>
      <c r="C532" s="1"/>
    </row>
    <row r="533" spans="2:3" ht="12.75" customHeight="1" x14ac:dyDescent="0.2">
      <c r="B533" s="1"/>
      <c r="C533" s="1"/>
    </row>
    <row r="534" spans="2:3" ht="12.75" customHeight="1" x14ac:dyDescent="0.2">
      <c r="B534" s="1"/>
      <c r="C534" s="1"/>
    </row>
    <row r="535" spans="2:3" ht="12.75" customHeight="1" x14ac:dyDescent="0.2">
      <c r="B535" s="1"/>
      <c r="C535" s="1"/>
    </row>
    <row r="536" spans="2:3" ht="12.75" customHeight="1" x14ac:dyDescent="0.2">
      <c r="B536" s="1"/>
      <c r="C536" s="1"/>
    </row>
    <row r="537" spans="2:3" ht="12.75" customHeight="1" x14ac:dyDescent="0.2">
      <c r="B537" s="1"/>
      <c r="C537" s="1"/>
    </row>
    <row r="538" spans="2:3" ht="12.75" customHeight="1" x14ac:dyDescent="0.2">
      <c r="B538" s="1"/>
      <c r="C538" s="1"/>
    </row>
    <row r="539" spans="2:3" ht="12.75" customHeight="1" x14ac:dyDescent="0.2">
      <c r="B539" s="1"/>
      <c r="C539" s="1"/>
    </row>
    <row r="540" spans="2:3" ht="12.75" customHeight="1" x14ac:dyDescent="0.2">
      <c r="B540" s="1"/>
      <c r="C540" s="1"/>
    </row>
    <row r="541" spans="2:3" ht="12.75" customHeight="1" x14ac:dyDescent="0.2">
      <c r="B541" s="1"/>
      <c r="C541" s="1"/>
    </row>
    <row r="542" spans="2:3" ht="12.75" customHeight="1" x14ac:dyDescent="0.2">
      <c r="B542" s="1"/>
      <c r="C542" s="1"/>
    </row>
    <row r="543" spans="2:3" ht="12.75" customHeight="1" x14ac:dyDescent="0.2">
      <c r="B543" s="1"/>
      <c r="C543" s="1"/>
    </row>
    <row r="544" spans="2:3" ht="12.75" customHeight="1" x14ac:dyDescent="0.2">
      <c r="B544" s="1"/>
      <c r="C544" s="1"/>
    </row>
    <row r="545" spans="2:3" ht="12.75" customHeight="1" x14ac:dyDescent="0.2">
      <c r="B545" s="1"/>
      <c r="C545" s="1"/>
    </row>
    <row r="546" spans="2:3" ht="12.75" customHeight="1" x14ac:dyDescent="0.2">
      <c r="B546" s="1"/>
      <c r="C546" s="1"/>
    </row>
    <row r="547" spans="2:3" ht="12.75" customHeight="1" x14ac:dyDescent="0.2">
      <c r="B547" s="1"/>
      <c r="C547" s="1"/>
    </row>
    <row r="548" spans="2:3" ht="12.75" customHeight="1" x14ac:dyDescent="0.2">
      <c r="B548" s="1"/>
      <c r="C548" s="1"/>
    </row>
    <row r="549" spans="2:3" ht="12.75" customHeight="1" x14ac:dyDescent="0.2">
      <c r="B549" s="1"/>
      <c r="C549" s="1"/>
    </row>
    <row r="550" spans="2:3" ht="12.75" customHeight="1" x14ac:dyDescent="0.2">
      <c r="B550" s="1"/>
      <c r="C550" s="1"/>
    </row>
    <row r="551" spans="2:3" ht="12.75" customHeight="1" x14ac:dyDescent="0.2">
      <c r="B551" s="1"/>
      <c r="C551" s="1"/>
    </row>
    <row r="552" spans="2:3" ht="12.75" customHeight="1" x14ac:dyDescent="0.2">
      <c r="B552" s="1"/>
      <c r="C552" s="1"/>
    </row>
    <row r="553" spans="2:3" ht="12.75" customHeight="1" x14ac:dyDescent="0.2">
      <c r="B553" s="1"/>
      <c r="C553" s="1"/>
    </row>
    <row r="554" spans="2:3" ht="12.75" customHeight="1" x14ac:dyDescent="0.2">
      <c r="B554" s="1"/>
      <c r="C554" s="1"/>
    </row>
    <row r="555" spans="2:3" ht="12.75" customHeight="1" x14ac:dyDescent="0.2">
      <c r="B555" s="1"/>
      <c r="C555" s="1"/>
    </row>
    <row r="556" spans="2:3" ht="12.75" customHeight="1" x14ac:dyDescent="0.2">
      <c r="B556" s="1"/>
      <c r="C556" s="1"/>
    </row>
    <row r="557" spans="2:3" ht="12.75" customHeight="1" x14ac:dyDescent="0.2">
      <c r="B557" s="1"/>
      <c r="C557" s="1"/>
    </row>
    <row r="558" spans="2:3" ht="12.75" customHeight="1" x14ac:dyDescent="0.2">
      <c r="B558" s="1"/>
      <c r="C558" s="1"/>
    </row>
    <row r="559" spans="2:3" ht="12.75" customHeight="1" x14ac:dyDescent="0.2">
      <c r="B559" s="1"/>
      <c r="C559" s="1"/>
    </row>
    <row r="560" spans="2:3" ht="12.75" customHeight="1" x14ac:dyDescent="0.2">
      <c r="B560" s="1"/>
      <c r="C560" s="1"/>
    </row>
    <row r="561" spans="2:3" ht="12.75" customHeight="1" x14ac:dyDescent="0.2">
      <c r="B561" s="1"/>
      <c r="C561" s="1"/>
    </row>
    <row r="562" spans="2:3" ht="12.75" customHeight="1" x14ac:dyDescent="0.2">
      <c r="B562" s="1"/>
      <c r="C562" s="1"/>
    </row>
    <row r="563" spans="2:3" ht="12.75" customHeight="1" x14ac:dyDescent="0.2">
      <c r="B563" s="1"/>
      <c r="C563" s="1"/>
    </row>
    <row r="564" spans="2:3" ht="12.75" customHeight="1" x14ac:dyDescent="0.2">
      <c r="B564" s="1"/>
      <c r="C564" s="1"/>
    </row>
    <row r="565" spans="2:3" ht="12.75" customHeight="1" x14ac:dyDescent="0.2">
      <c r="B565" s="1"/>
      <c r="C565" s="1"/>
    </row>
    <row r="566" spans="2:3" ht="12.75" customHeight="1" x14ac:dyDescent="0.2">
      <c r="B566" s="1"/>
      <c r="C566" s="1"/>
    </row>
    <row r="567" spans="2:3" ht="12.75" customHeight="1" x14ac:dyDescent="0.2">
      <c r="B567" s="1"/>
      <c r="C567" s="1"/>
    </row>
    <row r="568" spans="2:3" ht="12.75" customHeight="1" x14ac:dyDescent="0.2">
      <c r="B568" s="1"/>
      <c r="C568" s="1"/>
    </row>
    <row r="569" spans="2:3" ht="12.75" customHeight="1" x14ac:dyDescent="0.2">
      <c r="B569" s="1"/>
      <c r="C569" s="1"/>
    </row>
    <row r="570" spans="2:3" ht="12.75" customHeight="1" x14ac:dyDescent="0.2">
      <c r="B570" s="1"/>
      <c r="C570" s="1"/>
    </row>
    <row r="571" spans="2:3" ht="12.75" customHeight="1" x14ac:dyDescent="0.2">
      <c r="B571" s="1"/>
      <c r="C571" s="1"/>
    </row>
    <row r="572" spans="2:3" ht="12.75" customHeight="1" x14ac:dyDescent="0.2">
      <c r="B572" s="1"/>
      <c r="C572" s="1"/>
    </row>
    <row r="573" spans="2:3" ht="12.75" customHeight="1" x14ac:dyDescent="0.2">
      <c r="B573" s="1"/>
      <c r="C573" s="1"/>
    </row>
    <row r="574" spans="2:3" ht="12.75" customHeight="1" x14ac:dyDescent="0.2">
      <c r="B574" s="1"/>
      <c r="C574" s="1"/>
    </row>
    <row r="575" spans="2:3" ht="12.75" customHeight="1" x14ac:dyDescent="0.2">
      <c r="B575" s="1"/>
      <c r="C575" s="1"/>
    </row>
    <row r="576" spans="2:3" ht="12.75" customHeight="1" x14ac:dyDescent="0.2">
      <c r="B576" s="1"/>
      <c r="C576" s="1"/>
    </row>
    <row r="577" spans="2:3" ht="12.75" customHeight="1" x14ac:dyDescent="0.2">
      <c r="B577" s="1"/>
      <c r="C577" s="1"/>
    </row>
    <row r="578" spans="2:3" ht="12.75" customHeight="1" x14ac:dyDescent="0.2">
      <c r="B578" s="1"/>
      <c r="C578" s="1"/>
    </row>
    <row r="579" spans="2:3" ht="12.75" customHeight="1" x14ac:dyDescent="0.2">
      <c r="B579" s="1"/>
      <c r="C579" s="1"/>
    </row>
    <row r="580" spans="2:3" ht="12.75" customHeight="1" x14ac:dyDescent="0.2">
      <c r="B580" s="1"/>
      <c r="C580" s="1"/>
    </row>
    <row r="581" spans="2:3" ht="12.75" customHeight="1" x14ac:dyDescent="0.2">
      <c r="B581" s="1"/>
      <c r="C581" s="1"/>
    </row>
    <row r="582" spans="2:3" ht="12.75" customHeight="1" x14ac:dyDescent="0.2">
      <c r="B582" s="1"/>
      <c r="C582" s="1"/>
    </row>
    <row r="583" spans="2:3" ht="12.75" customHeight="1" x14ac:dyDescent="0.2">
      <c r="B583" s="1"/>
      <c r="C583" s="1"/>
    </row>
    <row r="584" spans="2:3" ht="12.75" customHeight="1" x14ac:dyDescent="0.2">
      <c r="B584" s="1"/>
      <c r="C584" s="1"/>
    </row>
    <row r="585" spans="2:3" ht="12.75" customHeight="1" x14ac:dyDescent="0.2">
      <c r="B585" s="1"/>
      <c r="C585" s="1"/>
    </row>
    <row r="586" spans="2:3" ht="12.75" customHeight="1" x14ac:dyDescent="0.2">
      <c r="B586" s="1"/>
      <c r="C586" s="1"/>
    </row>
    <row r="587" spans="2:3" ht="12.75" customHeight="1" x14ac:dyDescent="0.2">
      <c r="B587" s="1"/>
      <c r="C587" s="1"/>
    </row>
    <row r="588" spans="2:3" ht="12.75" customHeight="1" x14ac:dyDescent="0.2">
      <c r="B588" s="1"/>
      <c r="C588" s="1"/>
    </row>
    <row r="589" spans="2:3" ht="12.75" customHeight="1" x14ac:dyDescent="0.2">
      <c r="B589" s="1"/>
      <c r="C589" s="1"/>
    </row>
    <row r="590" spans="2:3" ht="12.75" customHeight="1" x14ac:dyDescent="0.2">
      <c r="B590" s="1"/>
      <c r="C590" s="1"/>
    </row>
    <row r="591" spans="2:3" ht="12.75" customHeight="1" x14ac:dyDescent="0.2">
      <c r="B591" s="1"/>
      <c r="C591" s="1"/>
    </row>
    <row r="592" spans="2:3" ht="12.75" customHeight="1" x14ac:dyDescent="0.2">
      <c r="B592" s="1"/>
      <c r="C592" s="1"/>
    </row>
    <row r="593" spans="2:3" ht="12.75" customHeight="1" x14ac:dyDescent="0.2">
      <c r="B593" s="1"/>
      <c r="C593" s="1"/>
    </row>
    <row r="594" spans="2:3" ht="12.75" customHeight="1" x14ac:dyDescent="0.2">
      <c r="B594" s="1"/>
      <c r="C594" s="1"/>
    </row>
    <row r="595" spans="2:3" ht="12.75" customHeight="1" x14ac:dyDescent="0.2">
      <c r="B595" s="1"/>
      <c r="C595" s="1"/>
    </row>
    <row r="596" spans="2:3" ht="12.75" customHeight="1" x14ac:dyDescent="0.2">
      <c r="B596" s="1"/>
      <c r="C596" s="1"/>
    </row>
    <row r="597" spans="2:3" ht="12.75" customHeight="1" x14ac:dyDescent="0.2">
      <c r="B597" s="1"/>
      <c r="C597" s="1"/>
    </row>
    <row r="598" spans="2:3" ht="12.75" customHeight="1" x14ac:dyDescent="0.2">
      <c r="B598" s="1"/>
      <c r="C598" s="1"/>
    </row>
    <row r="599" spans="2:3" ht="12.75" customHeight="1" x14ac:dyDescent="0.2">
      <c r="B599" s="1"/>
      <c r="C599" s="1"/>
    </row>
    <row r="600" spans="2:3" ht="12.75" customHeight="1" x14ac:dyDescent="0.2">
      <c r="B600" s="1"/>
      <c r="C600" s="1"/>
    </row>
    <row r="601" spans="2:3" ht="12.75" customHeight="1" x14ac:dyDescent="0.2">
      <c r="B601" s="1"/>
      <c r="C601" s="1"/>
    </row>
    <row r="602" spans="2:3" ht="12.75" customHeight="1" x14ac:dyDescent="0.2">
      <c r="B602" s="1"/>
      <c r="C602" s="1"/>
    </row>
    <row r="603" spans="2:3" ht="12.75" customHeight="1" x14ac:dyDescent="0.2">
      <c r="B603" s="1"/>
      <c r="C603" s="1"/>
    </row>
    <row r="604" spans="2:3" ht="12.75" customHeight="1" x14ac:dyDescent="0.2">
      <c r="B604" s="1"/>
      <c r="C604" s="1"/>
    </row>
    <row r="605" spans="2:3" ht="12.75" customHeight="1" x14ac:dyDescent="0.2">
      <c r="B605" s="1"/>
      <c r="C605" s="1"/>
    </row>
    <row r="606" spans="2:3" ht="12.75" customHeight="1" x14ac:dyDescent="0.2">
      <c r="B606" s="1"/>
      <c r="C606" s="1"/>
    </row>
    <row r="607" spans="2:3" ht="12.75" customHeight="1" x14ac:dyDescent="0.2">
      <c r="B607" s="1"/>
      <c r="C607" s="1"/>
    </row>
    <row r="608" spans="2:3" ht="12.75" customHeight="1" x14ac:dyDescent="0.2">
      <c r="B608" s="1"/>
      <c r="C608" s="1"/>
    </row>
    <row r="609" spans="2:3" ht="12.75" customHeight="1" x14ac:dyDescent="0.2">
      <c r="B609" s="1"/>
      <c r="C609" s="1"/>
    </row>
    <row r="610" spans="2:3" ht="12.75" customHeight="1" x14ac:dyDescent="0.2">
      <c r="B610" s="1"/>
      <c r="C610" s="1"/>
    </row>
    <row r="611" spans="2:3" ht="12.75" customHeight="1" x14ac:dyDescent="0.2">
      <c r="B611" s="1"/>
      <c r="C611" s="1"/>
    </row>
    <row r="612" spans="2:3" ht="12.75" customHeight="1" x14ac:dyDescent="0.2">
      <c r="B612" s="1"/>
      <c r="C612" s="1"/>
    </row>
    <row r="613" spans="2:3" ht="12.75" customHeight="1" x14ac:dyDescent="0.2">
      <c r="B613" s="1"/>
      <c r="C613" s="1"/>
    </row>
    <row r="614" spans="2:3" ht="12.75" customHeight="1" x14ac:dyDescent="0.2">
      <c r="B614" s="1"/>
      <c r="C614" s="1"/>
    </row>
    <row r="615" spans="2:3" ht="12.75" customHeight="1" x14ac:dyDescent="0.2">
      <c r="B615" s="1"/>
      <c r="C615" s="1"/>
    </row>
    <row r="616" spans="2:3" ht="12.75" customHeight="1" x14ac:dyDescent="0.2">
      <c r="B616" s="1"/>
      <c r="C616" s="1"/>
    </row>
    <row r="617" spans="2:3" ht="12.75" customHeight="1" x14ac:dyDescent="0.2">
      <c r="B617" s="1"/>
      <c r="C617" s="1"/>
    </row>
    <row r="618" spans="2:3" ht="12.75" customHeight="1" x14ac:dyDescent="0.2">
      <c r="B618" s="1"/>
      <c r="C618" s="1"/>
    </row>
    <row r="619" spans="2:3" ht="12.75" customHeight="1" x14ac:dyDescent="0.2">
      <c r="B619" s="1"/>
      <c r="C619" s="1"/>
    </row>
    <row r="620" spans="2:3" ht="12.75" customHeight="1" x14ac:dyDescent="0.2">
      <c r="B620" s="1"/>
      <c r="C620" s="1"/>
    </row>
    <row r="621" spans="2:3" ht="12.75" customHeight="1" x14ac:dyDescent="0.2">
      <c r="B621" s="1"/>
      <c r="C621" s="1"/>
    </row>
    <row r="622" spans="2:3" ht="12.75" customHeight="1" x14ac:dyDescent="0.2">
      <c r="B622" s="1"/>
      <c r="C622" s="1"/>
    </row>
    <row r="623" spans="2:3" ht="12.75" customHeight="1" x14ac:dyDescent="0.2">
      <c r="B623" s="1"/>
      <c r="C623" s="1"/>
    </row>
    <row r="624" spans="2:3" ht="12.75" customHeight="1" x14ac:dyDescent="0.2">
      <c r="B624" s="1"/>
      <c r="C624" s="1"/>
    </row>
    <row r="625" spans="2:3" ht="12.75" customHeight="1" x14ac:dyDescent="0.2">
      <c r="B625" s="1"/>
      <c r="C625" s="1"/>
    </row>
    <row r="626" spans="2:3" ht="12.75" customHeight="1" x14ac:dyDescent="0.2">
      <c r="B626" s="1"/>
      <c r="C626" s="1"/>
    </row>
    <row r="627" spans="2:3" ht="12.75" customHeight="1" x14ac:dyDescent="0.2">
      <c r="B627" s="1"/>
      <c r="C627" s="1"/>
    </row>
    <row r="628" spans="2:3" ht="12.75" customHeight="1" x14ac:dyDescent="0.2">
      <c r="B628" s="1"/>
      <c r="C628" s="1"/>
    </row>
    <row r="629" spans="2:3" ht="12.75" customHeight="1" x14ac:dyDescent="0.2">
      <c r="B629" s="1"/>
      <c r="C629" s="1"/>
    </row>
    <row r="630" spans="2:3" ht="12.75" customHeight="1" x14ac:dyDescent="0.2">
      <c r="B630" s="1"/>
      <c r="C630" s="1"/>
    </row>
    <row r="631" spans="2:3" ht="12.75" customHeight="1" x14ac:dyDescent="0.2">
      <c r="B631" s="1"/>
      <c r="C631" s="1"/>
    </row>
    <row r="632" spans="2:3" ht="12.75" customHeight="1" x14ac:dyDescent="0.2">
      <c r="B632" s="1"/>
      <c r="C632" s="1"/>
    </row>
    <row r="633" spans="2:3" ht="12.75" customHeight="1" x14ac:dyDescent="0.2">
      <c r="B633" s="1"/>
      <c r="C633" s="1"/>
    </row>
    <row r="634" spans="2:3" ht="12.75" customHeight="1" x14ac:dyDescent="0.2">
      <c r="B634" s="1"/>
      <c r="C634" s="1"/>
    </row>
    <row r="635" spans="2:3" ht="12.75" customHeight="1" x14ac:dyDescent="0.2">
      <c r="B635" s="1"/>
      <c r="C635" s="1"/>
    </row>
    <row r="636" spans="2:3" ht="12.75" customHeight="1" x14ac:dyDescent="0.2">
      <c r="B636" s="1"/>
      <c r="C636" s="1"/>
    </row>
    <row r="637" spans="2:3" ht="12.75" customHeight="1" x14ac:dyDescent="0.2">
      <c r="B637" s="1"/>
      <c r="C637" s="1"/>
    </row>
    <row r="638" spans="2:3" ht="12.75" customHeight="1" x14ac:dyDescent="0.2">
      <c r="B638" s="1"/>
      <c r="C638" s="1"/>
    </row>
    <row r="639" spans="2:3" ht="12.75" customHeight="1" x14ac:dyDescent="0.2">
      <c r="B639" s="1"/>
      <c r="C639" s="1"/>
    </row>
    <row r="640" spans="2:3" ht="12.75" customHeight="1" x14ac:dyDescent="0.2">
      <c r="B640" s="1"/>
      <c r="C640" s="1"/>
    </row>
    <row r="641" spans="2:3" ht="12.75" customHeight="1" x14ac:dyDescent="0.2">
      <c r="B641" s="1"/>
      <c r="C641" s="1"/>
    </row>
    <row r="642" spans="2:3" ht="12.75" customHeight="1" x14ac:dyDescent="0.2">
      <c r="B642" s="1"/>
      <c r="C642" s="1"/>
    </row>
    <row r="643" spans="2:3" ht="12.75" customHeight="1" x14ac:dyDescent="0.2">
      <c r="B643" s="1"/>
      <c r="C643" s="1"/>
    </row>
    <row r="644" spans="2:3" ht="12.75" customHeight="1" x14ac:dyDescent="0.2">
      <c r="B644" s="1"/>
      <c r="C644" s="1"/>
    </row>
    <row r="645" spans="2:3" ht="12.75" customHeight="1" x14ac:dyDescent="0.2">
      <c r="B645" s="1"/>
      <c r="C645" s="1"/>
    </row>
    <row r="646" spans="2:3" ht="12.75" customHeight="1" x14ac:dyDescent="0.2">
      <c r="B646" s="1"/>
      <c r="C646" s="1"/>
    </row>
    <row r="647" spans="2:3" ht="12.75" customHeight="1" x14ac:dyDescent="0.2">
      <c r="B647" s="1"/>
      <c r="C647" s="1"/>
    </row>
    <row r="648" spans="2:3" ht="12.75" customHeight="1" x14ac:dyDescent="0.2">
      <c r="B648" s="1"/>
      <c r="C648" s="1"/>
    </row>
    <row r="649" spans="2:3" ht="12.75" customHeight="1" x14ac:dyDescent="0.2">
      <c r="B649" s="1"/>
      <c r="C649" s="1"/>
    </row>
    <row r="650" spans="2:3" ht="12.75" customHeight="1" x14ac:dyDescent="0.2">
      <c r="B650" s="1"/>
      <c r="C650" s="1"/>
    </row>
    <row r="651" spans="2:3" ht="12.75" customHeight="1" x14ac:dyDescent="0.2">
      <c r="B651" s="1"/>
      <c r="C651" s="1"/>
    </row>
    <row r="652" spans="2:3" ht="12.75" customHeight="1" x14ac:dyDescent="0.2">
      <c r="B652" s="1"/>
      <c r="C652" s="1"/>
    </row>
    <row r="653" spans="2:3" ht="12.75" customHeight="1" x14ac:dyDescent="0.2">
      <c r="B653" s="1"/>
      <c r="C653" s="1"/>
    </row>
    <row r="654" spans="2:3" ht="12.75" customHeight="1" x14ac:dyDescent="0.2">
      <c r="B654" s="1"/>
      <c r="C654" s="1"/>
    </row>
    <row r="655" spans="2:3" ht="12.75" customHeight="1" x14ac:dyDescent="0.2">
      <c r="B655" s="1"/>
      <c r="C655" s="1"/>
    </row>
    <row r="656" spans="2:3" ht="12.75" customHeight="1" x14ac:dyDescent="0.2">
      <c r="B656" s="1"/>
      <c r="C656" s="1"/>
    </row>
    <row r="657" spans="2:3" ht="12.75" customHeight="1" x14ac:dyDescent="0.2">
      <c r="B657" s="1"/>
      <c r="C657" s="1"/>
    </row>
    <row r="658" spans="2:3" ht="12.75" customHeight="1" x14ac:dyDescent="0.2">
      <c r="B658" s="1"/>
      <c r="C658" s="1"/>
    </row>
    <row r="659" spans="2:3" ht="12.75" customHeight="1" x14ac:dyDescent="0.2">
      <c r="B659" s="1"/>
      <c r="C659" s="1"/>
    </row>
    <row r="660" spans="2:3" ht="12.75" customHeight="1" x14ac:dyDescent="0.2">
      <c r="B660" s="1"/>
      <c r="C660" s="1"/>
    </row>
    <row r="661" spans="2:3" ht="12.75" customHeight="1" x14ac:dyDescent="0.2">
      <c r="B661" s="1"/>
      <c r="C661" s="1"/>
    </row>
    <row r="662" spans="2:3" ht="12.75" customHeight="1" x14ac:dyDescent="0.2">
      <c r="B662" s="1"/>
      <c r="C662" s="1"/>
    </row>
    <row r="663" spans="2:3" ht="12.75" customHeight="1" x14ac:dyDescent="0.2">
      <c r="B663" s="1"/>
      <c r="C663" s="1"/>
    </row>
    <row r="664" spans="2:3" ht="12.75" customHeight="1" x14ac:dyDescent="0.2">
      <c r="B664" s="1"/>
      <c r="C664" s="1"/>
    </row>
    <row r="665" spans="2:3" ht="12.75" customHeight="1" x14ac:dyDescent="0.2">
      <c r="B665" s="1"/>
      <c r="C665" s="1"/>
    </row>
    <row r="666" spans="2:3" ht="12.75" customHeight="1" x14ac:dyDescent="0.2">
      <c r="B666" s="1"/>
      <c r="C666" s="1"/>
    </row>
    <row r="667" spans="2:3" ht="12.75" customHeight="1" x14ac:dyDescent="0.2">
      <c r="B667" s="1"/>
      <c r="C667" s="1"/>
    </row>
    <row r="668" spans="2:3" ht="12.75" customHeight="1" x14ac:dyDescent="0.2">
      <c r="B668" s="1"/>
      <c r="C668" s="1"/>
    </row>
    <row r="669" spans="2:3" ht="12.75" customHeight="1" x14ac:dyDescent="0.2">
      <c r="B669" s="1"/>
      <c r="C669" s="1"/>
    </row>
    <row r="670" spans="2:3" ht="12.75" customHeight="1" x14ac:dyDescent="0.2">
      <c r="B670" s="1"/>
      <c r="C670" s="1"/>
    </row>
    <row r="671" spans="2:3" ht="12.75" customHeight="1" x14ac:dyDescent="0.2">
      <c r="B671" s="1"/>
      <c r="C671" s="1"/>
    </row>
    <row r="672" spans="2:3" ht="12.75" customHeight="1" x14ac:dyDescent="0.2">
      <c r="B672" s="1"/>
      <c r="C672" s="1"/>
    </row>
    <row r="673" spans="2:3" ht="12.75" customHeight="1" x14ac:dyDescent="0.2">
      <c r="B673" s="1"/>
      <c r="C673" s="1"/>
    </row>
    <row r="674" spans="2:3" ht="12.75" customHeight="1" x14ac:dyDescent="0.2">
      <c r="B674" s="1"/>
      <c r="C674" s="1"/>
    </row>
    <row r="675" spans="2:3" ht="12.75" customHeight="1" x14ac:dyDescent="0.2">
      <c r="B675" s="1"/>
      <c r="C675" s="1"/>
    </row>
    <row r="676" spans="2:3" ht="12.75" customHeight="1" x14ac:dyDescent="0.2">
      <c r="B676" s="1"/>
      <c r="C676" s="1"/>
    </row>
    <row r="677" spans="2:3" ht="12.75" customHeight="1" x14ac:dyDescent="0.2">
      <c r="B677" s="1"/>
      <c r="C677" s="1"/>
    </row>
    <row r="678" spans="2:3" ht="12.75" customHeight="1" x14ac:dyDescent="0.2">
      <c r="B678" s="1"/>
      <c r="C678" s="1"/>
    </row>
    <row r="679" spans="2:3" ht="12.75" customHeight="1" x14ac:dyDescent="0.2">
      <c r="B679" s="1"/>
      <c r="C679" s="1"/>
    </row>
    <row r="680" spans="2:3" ht="12.75" customHeight="1" x14ac:dyDescent="0.2">
      <c r="B680" s="1"/>
      <c r="C680" s="1"/>
    </row>
    <row r="681" spans="2:3" ht="12.75" customHeight="1" x14ac:dyDescent="0.2">
      <c r="B681" s="1"/>
      <c r="C681" s="1"/>
    </row>
    <row r="682" spans="2:3" ht="12.75" customHeight="1" x14ac:dyDescent="0.2">
      <c r="B682" s="1"/>
      <c r="C682" s="1"/>
    </row>
    <row r="683" spans="2:3" ht="12.75" customHeight="1" x14ac:dyDescent="0.2">
      <c r="B683" s="1"/>
      <c r="C683" s="1"/>
    </row>
    <row r="684" spans="2:3" ht="12.75" customHeight="1" x14ac:dyDescent="0.2">
      <c r="B684" s="1"/>
      <c r="C684" s="1"/>
    </row>
    <row r="685" spans="2:3" ht="12.75" customHeight="1" x14ac:dyDescent="0.2">
      <c r="B685" s="1"/>
      <c r="C685" s="1"/>
    </row>
    <row r="686" spans="2:3" ht="12.75" customHeight="1" x14ac:dyDescent="0.2">
      <c r="B686" s="1"/>
      <c r="C686" s="1"/>
    </row>
    <row r="687" spans="2:3" ht="12.75" customHeight="1" x14ac:dyDescent="0.2">
      <c r="B687" s="1"/>
      <c r="C687" s="1"/>
    </row>
    <row r="688" spans="2:3" ht="12.75" customHeight="1" x14ac:dyDescent="0.2">
      <c r="B688" s="1"/>
      <c r="C688" s="1"/>
    </row>
    <row r="689" spans="2:3" ht="12.75" customHeight="1" x14ac:dyDescent="0.2">
      <c r="B689" s="1"/>
      <c r="C689" s="1"/>
    </row>
    <row r="690" spans="2:3" ht="12.75" customHeight="1" x14ac:dyDescent="0.2">
      <c r="B690" s="1"/>
      <c r="C690" s="1"/>
    </row>
    <row r="691" spans="2:3" ht="12.75" customHeight="1" x14ac:dyDescent="0.2">
      <c r="B691" s="1"/>
      <c r="C691" s="1"/>
    </row>
    <row r="692" spans="2:3" ht="12.75" customHeight="1" x14ac:dyDescent="0.2">
      <c r="B692" s="1"/>
      <c r="C692" s="1"/>
    </row>
    <row r="693" spans="2:3" ht="12.75" customHeight="1" x14ac:dyDescent="0.2">
      <c r="B693" s="1"/>
      <c r="C693" s="1"/>
    </row>
    <row r="694" spans="2:3" ht="12.75" customHeight="1" x14ac:dyDescent="0.2">
      <c r="B694" s="1"/>
      <c r="C694" s="1"/>
    </row>
    <row r="695" spans="2:3" ht="12.75" customHeight="1" x14ac:dyDescent="0.2">
      <c r="B695" s="1"/>
      <c r="C695" s="1"/>
    </row>
    <row r="696" spans="2:3" ht="12.75" customHeight="1" x14ac:dyDescent="0.2">
      <c r="B696" s="1"/>
      <c r="C696" s="1"/>
    </row>
    <row r="697" spans="2:3" ht="12.75" customHeight="1" x14ac:dyDescent="0.2">
      <c r="B697" s="1"/>
      <c r="C697" s="1"/>
    </row>
    <row r="698" spans="2:3" ht="12.75" customHeight="1" x14ac:dyDescent="0.2">
      <c r="B698" s="1"/>
      <c r="C698" s="1"/>
    </row>
    <row r="699" spans="2:3" ht="12.75" customHeight="1" x14ac:dyDescent="0.2">
      <c r="B699" s="1"/>
      <c r="C699" s="1"/>
    </row>
    <row r="700" spans="2:3" ht="12.75" customHeight="1" x14ac:dyDescent="0.2">
      <c r="B700" s="1"/>
      <c r="C700" s="1"/>
    </row>
    <row r="701" spans="2:3" ht="12.75" customHeight="1" x14ac:dyDescent="0.2">
      <c r="B701" s="1"/>
      <c r="C701" s="1"/>
    </row>
    <row r="702" spans="2:3" ht="12.75" customHeight="1" x14ac:dyDescent="0.2">
      <c r="B702" s="1"/>
      <c r="C702" s="1"/>
    </row>
    <row r="703" spans="2:3" ht="12.75" customHeight="1" x14ac:dyDescent="0.2">
      <c r="B703" s="1"/>
      <c r="C703" s="1"/>
    </row>
    <row r="704" spans="2:3" ht="12.75" customHeight="1" x14ac:dyDescent="0.2">
      <c r="B704" s="1"/>
      <c r="C704" s="1"/>
    </row>
    <row r="705" spans="2:3" ht="12.75" customHeight="1" x14ac:dyDescent="0.2">
      <c r="B705" s="1"/>
      <c r="C705" s="1"/>
    </row>
    <row r="706" spans="2:3" ht="12.75" customHeight="1" x14ac:dyDescent="0.2">
      <c r="B706" s="1"/>
      <c r="C706" s="1"/>
    </row>
    <row r="707" spans="2:3" ht="12.75" customHeight="1" x14ac:dyDescent="0.2">
      <c r="B707" s="1"/>
      <c r="C707" s="1"/>
    </row>
    <row r="708" spans="2:3" ht="12.75" customHeight="1" x14ac:dyDescent="0.2">
      <c r="B708" s="1"/>
      <c r="C708" s="1"/>
    </row>
    <row r="709" spans="2:3" ht="12.75" customHeight="1" x14ac:dyDescent="0.2">
      <c r="B709" s="1"/>
      <c r="C709" s="1"/>
    </row>
    <row r="710" spans="2:3" ht="12.75" customHeight="1" x14ac:dyDescent="0.2">
      <c r="B710" s="1"/>
      <c r="C710" s="1"/>
    </row>
    <row r="711" spans="2:3" ht="12.75" customHeight="1" x14ac:dyDescent="0.2">
      <c r="B711" s="1"/>
      <c r="C711" s="1"/>
    </row>
    <row r="712" spans="2:3" ht="12.75" customHeight="1" x14ac:dyDescent="0.2">
      <c r="B712" s="1"/>
      <c r="C712" s="1"/>
    </row>
    <row r="713" spans="2:3" ht="12.75" customHeight="1" x14ac:dyDescent="0.2">
      <c r="B713" s="1"/>
      <c r="C713" s="1"/>
    </row>
    <row r="714" spans="2:3" ht="12.75" customHeight="1" x14ac:dyDescent="0.2">
      <c r="B714" s="1"/>
      <c r="C714" s="1"/>
    </row>
    <row r="715" spans="2:3" ht="12.75" customHeight="1" x14ac:dyDescent="0.2">
      <c r="B715" s="1"/>
      <c r="C715" s="1"/>
    </row>
    <row r="716" spans="2:3" ht="12.75" customHeight="1" x14ac:dyDescent="0.2">
      <c r="B716" s="1"/>
      <c r="C716" s="1"/>
    </row>
    <row r="717" spans="2:3" ht="12.75" customHeight="1" x14ac:dyDescent="0.2">
      <c r="B717" s="1"/>
      <c r="C717" s="1"/>
    </row>
    <row r="718" spans="2:3" ht="12.75" customHeight="1" x14ac:dyDescent="0.2">
      <c r="B718" s="1"/>
      <c r="C718" s="1"/>
    </row>
    <row r="719" spans="2:3" ht="12.75" customHeight="1" x14ac:dyDescent="0.2">
      <c r="B719" s="1"/>
      <c r="C719" s="1"/>
    </row>
    <row r="720" spans="2:3" ht="12.75" customHeight="1" x14ac:dyDescent="0.2">
      <c r="B720" s="1"/>
      <c r="C720" s="1"/>
    </row>
    <row r="721" spans="2:3" ht="12.75" customHeight="1" x14ac:dyDescent="0.2">
      <c r="B721" s="1"/>
      <c r="C721" s="1"/>
    </row>
    <row r="722" spans="2:3" ht="12.75" customHeight="1" x14ac:dyDescent="0.2">
      <c r="B722" s="1"/>
      <c r="C722" s="1"/>
    </row>
    <row r="723" spans="2:3" ht="12.75" customHeight="1" x14ac:dyDescent="0.2">
      <c r="B723" s="1"/>
      <c r="C723" s="1"/>
    </row>
    <row r="724" spans="2:3" ht="12.75" customHeight="1" x14ac:dyDescent="0.2">
      <c r="B724" s="1"/>
      <c r="C724" s="1"/>
    </row>
    <row r="725" spans="2:3" ht="12.75" customHeight="1" x14ac:dyDescent="0.2">
      <c r="B725" s="1"/>
      <c r="C725" s="1"/>
    </row>
    <row r="726" spans="2:3" ht="12.75" customHeight="1" x14ac:dyDescent="0.2">
      <c r="B726" s="1"/>
      <c r="C726" s="1"/>
    </row>
    <row r="727" spans="2:3" ht="12.75" customHeight="1" x14ac:dyDescent="0.2">
      <c r="B727" s="1"/>
      <c r="C727" s="1"/>
    </row>
    <row r="728" spans="2:3" ht="12.75" customHeight="1" x14ac:dyDescent="0.2">
      <c r="B728" s="1"/>
      <c r="C728" s="1"/>
    </row>
    <row r="729" spans="2:3" ht="12.75" customHeight="1" x14ac:dyDescent="0.2">
      <c r="B729" s="1"/>
      <c r="C729" s="1"/>
    </row>
    <row r="730" spans="2:3" ht="12.75" customHeight="1" x14ac:dyDescent="0.2">
      <c r="B730" s="1"/>
      <c r="C730" s="1"/>
    </row>
    <row r="731" spans="2:3" ht="12.75" customHeight="1" x14ac:dyDescent="0.2">
      <c r="B731" s="1"/>
      <c r="C731" s="1"/>
    </row>
    <row r="732" spans="2:3" ht="12.75" customHeight="1" x14ac:dyDescent="0.2">
      <c r="B732" s="1"/>
      <c r="C732" s="1"/>
    </row>
    <row r="733" spans="2:3" ht="12.75" customHeight="1" x14ac:dyDescent="0.2">
      <c r="B733" s="1"/>
      <c r="C733" s="1"/>
    </row>
    <row r="734" spans="2:3" ht="12.75" customHeight="1" x14ac:dyDescent="0.2">
      <c r="B734" s="1"/>
      <c r="C734" s="1"/>
    </row>
    <row r="735" spans="2:3" ht="12.75" customHeight="1" x14ac:dyDescent="0.2">
      <c r="B735" s="1"/>
      <c r="C735" s="1"/>
    </row>
    <row r="736" spans="2:3" ht="12.75" customHeight="1" x14ac:dyDescent="0.2">
      <c r="B736" s="1"/>
      <c r="C736" s="1"/>
    </row>
    <row r="737" spans="2:3" ht="12.75" customHeight="1" x14ac:dyDescent="0.2">
      <c r="B737" s="1"/>
      <c r="C737" s="1"/>
    </row>
    <row r="738" spans="2:3" ht="12.75" customHeight="1" x14ac:dyDescent="0.2">
      <c r="B738" s="1"/>
      <c r="C738" s="1"/>
    </row>
    <row r="739" spans="2:3" ht="12.75" customHeight="1" x14ac:dyDescent="0.2">
      <c r="B739" s="1"/>
      <c r="C739" s="1"/>
    </row>
    <row r="740" spans="2:3" ht="12.75" customHeight="1" x14ac:dyDescent="0.2">
      <c r="B740" s="1"/>
      <c r="C740" s="1"/>
    </row>
    <row r="741" spans="2:3" ht="12.75" customHeight="1" x14ac:dyDescent="0.2">
      <c r="B741" s="1"/>
      <c r="C741" s="1"/>
    </row>
    <row r="742" spans="2:3" ht="12.75" customHeight="1" x14ac:dyDescent="0.2">
      <c r="B742" s="1"/>
      <c r="C742" s="1"/>
    </row>
    <row r="743" spans="2:3" ht="12.75" customHeight="1" x14ac:dyDescent="0.2">
      <c r="B743" s="1"/>
      <c r="C743" s="1"/>
    </row>
    <row r="744" spans="2:3" ht="12.75" customHeight="1" x14ac:dyDescent="0.2">
      <c r="B744" s="1"/>
      <c r="C744" s="1"/>
    </row>
    <row r="745" spans="2:3" ht="12.75" customHeight="1" x14ac:dyDescent="0.2">
      <c r="B745" s="1"/>
      <c r="C745" s="1"/>
    </row>
    <row r="746" spans="2:3" ht="12.75" customHeight="1" x14ac:dyDescent="0.2">
      <c r="B746" s="1"/>
      <c r="C746" s="1"/>
    </row>
    <row r="747" spans="2:3" ht="12.75" customHeight="1" x14ac:dyDescent="0.2">
      <c r="B747" s="1"/>
      <c r="C747" s="1"/>
    </row>
    <row r="748" spans="2:3" ht="12.75" customHeight="1" x14ac:dyDescent="0.2">
      <c r="B748" s="1"/>
      <c r="C748" s="1"/>
    </row>
    <row r="749" spans="2:3" ht="12.75" customHeight="1" x14ac:dyDescent="0.2">
      <c r="B749" s="1"/>
      <c r="C749" s="1"/>
    </row>
    <row r="750" spans="2:3" ht="12.75" customHeight="1" x14ac:dyDescent="0.2">
      <c r="B750" s="1"/>
      <c r="C750" s="1"/>
    </row>
    <row r="751" spans="2:3" ht="12.75" customHeight="1" x14ac:dyDescent="0.2">
      <c r="B751" s="1"/>
      <c r="C751" s="1"/>
    </row>
    <row r="752" spans="2:3" ht="12.75" customHeight="1" x14ac:dyDescent="0.2">
      <c r="B752" s="1"/>
      <c r="C752" s="1"/>
    </row>
    <row r="753" spans="2:3" ht="12.75" customHeight="1" x14ac:dyDescent="0.2">
      <c r="B753" s="1"/>
      <c r="C753" s="1"/>
    </row>
    <row r="754" spans="2:3" ht="12.75" customHeight="1" x14ac:dyDescent="0.2">
      <c r="B754" s="1"/>
      <c r="C754" s="1"/>
    </row>
    <row r="755" spans="2:3" ht="12.75" customHeight="1" x14ac:dyDescent="0.2">
      <c r="B755" s="1"/>
      <c r="C755" s="1"/>
    </row>
    <row r="756" spans="2:3" ht="12.75" customHeight="1" x14ac:dyDescent="0.2">
      <c r="B756" s="1"/>
      <c r="C756" s="1"/>
    </row>
    <row r="757" spans="2:3" ht="12.75" customHeight="1" x14ac:dyDescent="0.2">
      <c r="B757" s="1"/>
      <c r="C757" s="1"/>
    </row>
    <row r="758" spans="2:3" ht="12.75" customHeight="1" x14ac:dyDescent="0.2">
      <c r="B758" s="1"/>
      <c r="C758" s="1"/>
    </row>
    <row r="759" spans="2:3" ht="12.75" customHeight="1" x14ac:dyDescent="0.2">
      <c r="B759" s="1"/>
      <c r="C759" s="1"/>
    </row>
    <row r="760" spans="2:3" ht="12.75" customHeight="1" x14ac:dyDescent="0.2">
      <c r="B760" s="1"/>
      <c r="C760" s="1"/>
    </row>
    <row r="761" spans="2:3" ht="12.75" customHeight="1" x14ac:dyDescent="0.2">
      <c r="B761" s="1"/>
      <c r="C761" s="1"/>
    </row>
    <row r="762" spans="2:3" ht="12.75" customHeight="1" x14ac:dyDescent="0.2">
      <c r="B762" s="1"/>
      <c r="C762" s="1"/>
    </row>
    <row r="763" spans="2:3" ht="12.75" customHeight="1" x14ac:dyDescent="0.2">
      <c r="B763" s="1"/>
      <c r="C763" s="1"/>
    </row>
    <row r="764" spans="2:3" ht="12.75" customHeight="1" x14ac:dyDescent="0.2">
      <c r="B764" s="1"/>
      <c r="C764" s="1"/>
    </row>
    <row r="765" spans="2:3" ht="12.75" customHeight="1" x14ac:dyDescent="0.2">
      <c r="B765" s="1"/>
      <c r="C765" s="1"/>
    </row>
    <row r="766" spans="2:3" ht="12.75" customHeight="1" x14ac:dyDescent="0.2">
      <c r="B766" s="1"/>
      <c r="C766" s="1"/>
    </row>
    <row r="767" spans="2:3" ht="12.75" customHeight="1" x14ac:dyDescent="0.2">
      <c r="B767" s="1"/>
      <c r="C767" s="1"/>
    </row>
    <row r="768" spans="2:3" ht="12.75" customHeight="1" x14ac:dyDescent="0.2">
      <c r="B768" s="1"/>
      <c r="C768" s="1"/>
    </row>
    <row r="769" spans="2:3" ht="12.75" customHeight="1" x14ac:dyDescent="0.2">
      <c r="B769" s="1"/>
      <c r="C769" s="1"/>
    </row>
    <row r="770" spans="2:3" ht="12.75" customHeight="1" x14ac:dyDescent="0.2">
      <c r="B770" s="1"/>
      <c r="C770" s="1"/>
    </row>
    <row r="771" spans="2:3" ht="12.75" customHeight="1" x14ac:dyDescent="0.2">
      <c r="B771" s="1"/>
      <c r="C771" s="1"/>
    </row>
    <row r="772" spans="2:3" ht="12.75" customHeight="1" x14ac:dyDescent="0.2">
      <c r="B772" s="1"/>
      <c r="C772" s="1"/>
    </row>
    <row r="773" spans="2:3" ht="12.75" customHeight="1" x14ac:dyDescent="0.2">
      <c r="B773" s="1"/>
      <c r="C773" s="1"/>
    </row>
    <row r="774" spans="2:3" ht="12.75" customHeight="1" x14ac:dyDescent="0.2">
      <c r="B774" s="1"/>
      <c r="C774" s="1"/>
    </row>
    <row r="775" spans="2:3" ht="12.75" customHeight="1" x14ac:dyDescent="0.2">
      <c r="B775" s="1"/>
      <c r="C775" s="1"/>
    </row>
    <row r="776" spans="2:3" ht="12.75" customHeight="1" x14ac:dyDescent="0.2">
      <c r="B776" s="1"/>
      <c r="C776" s="1"/>
    </row>
    <row r="777" spans="2:3" ht="12.75" customHeight="1" x14ac:dyDescent="0.2">
      <c r="B777" s="1"/>
      <c r="C777" s="1"/>
    </row>
    <row r="778" spans="2:3" ht="12.75" customHeight="1" x14ac:dyDescent="0.2">
      <c r="B778" s="1"/>
      <c r="C778" s="1"/>
    </row>
    <row r="779" spans="2:3" ht="12.75" customHeight="1" x14ac:dyDescent="0.2">
      <c r="B779" s="1"/>
      <c r="C779" s="1"/>
    </row>
    <row r="780" spans="2:3" ht="12.75" customHeight="1" x14ac:dyDescent="0.2">
      <c r="B780" s="1"/>
      <c r="C780" s="1"/>
    </row>
    <row r="781" spans="2:3" ht="12.75" customHeight="1" x14ac:dyDescent="0.2">
      <c r="B781" s="1"/>
      <c r="C781" s="1"/>
    </row>
    <row r="782" spans="2:3" ht="12.75" customHeight="1" x14ac:dyDescent="0.2">
      <c r="B782" s="1"/>
      <c r="C782" s="1"/>
    </row>
    <row r="783" spans="2:3" ht="12.75" customHeight="1" x14ac:dyDescent="0.2">
      <c r="B783" s="1"/>
      <c r="C783" s="1"/>
    </row>
    <row r="784" spans="2:3" ht="12.75" customHeight="1" x14ac:dyDescent="0.2">
      <c r="B784" s="1"/>
      <c r="C784" s="1"/>
    </row>
    <row r="785" spans="2:3" ht="12.75" customHeight="1" x14ac:dyDescent="0.2">
      <c r="B785" s="1"/>
      <c r="C785" s="1"/>
    </row>
    <row r="786" spans="2:3" ht="12.75" customHeight="1" x14ac:dyDescent="0.2">
      <c r="B786" s="1"/>
      <c r="C786" s="1"/>
    </row>
    <row r="787" spans="2:3" ht="12.75" customHeight="1" x14ac:dyDescent="0.2">
      <c r="B787" s="1"/>
      <c r="C787" s="1"/>
    </row>
    <row r="788" spans="2:3" ht="12.75" customHeight="1" x14ac:dyDescent="0.2">
      <c r="B788" s="1"/>
      <c r="C788" s="1"/>
    </row>
    <row r="789" spans="2:3" ht="12.75" customHeight="1" x14ac:dyDescent="0.2">
      <c r="B789" s="1"/>
      <c r="C789" s="1"/>
    </row>
    <row r="790" spans="2:3" ht="12.75" customHeight="1" x14ac:dyDescent="0.2">
      <c r="B790" s="1"/>
      <c r="C790" s="1"/>
    </row>
    <row r="791" spans="2:3" ht="12.75" customHeight="1" x14ac:dyDescent="0.2">
      <c r="B791" s="1"/>
      <c r="C791" s="1"/>
    </row>
    <row r="792" spans="2:3" ht="12.75" customHeight="1" x14ac:dyDescent="0.2">
      <c r="B792" s="1"/>
      <c r="C792" s="1"/>
    </row>
    <row r="793" spans="2:3" ht="12.75" customHeight="1" x14ac:dyDescent="0.2">
      <c r="B793" s="1"/>
      <c r="C793" s="1"/>
    </row>
    <row r="794" spans="2:3" ht="12.75" customHeight="1" x14ac:dyDescent="0.2">
      <c r="B794" s="1"/>
      <c r="C794" s="1"/>
    </row>
    <row r="795" spans="2:3" ht="12.75" customHeight="1" x14ac:dyDescent="0.2">
      <c r="B795" s="1"/>
      <c r="C795" s="1"/>
    </row>
    <row r="796" spans="2:3" ht="12.75" customHeight="1" x14ac:dyDescent="0.2">
      <c r="B796" s="1"/>
      <c r="C796" s="1"/>
    </row>
    <row r="797" spans="2:3" ht="12.75" customHeight="1" x14ac:dyDescent="0.2">
      <c r="B797" s="1"/>
      <c r="C797" s="1"/>
    </row>
    <row r="798" spans="2:3" ht="12.75" customHeight="1" x14ac:dyDescent="0.2">
      <c r="B798" s="1"/>
      <c r="C798" s="1"/>
    </row>
    <row r="799" spans="2:3" ht="12.75" customHeight="1" x14ac:dyDescent="0.2">
      <c r="B799" s="1"/>
      <c r="C799" s="1"/>
    </row>
    <row r="800" spans="2:3" ht="12.75" customHeight="1" x14ac:dyDescent="0.2">
      <c r="B800" s="1"/>
      <c r="C800" s="1"/>
    </row>
    <row r="801" spans="2:3" ht="12.75" customHeight="1" x14ac:dyDescent="0.2">
      <c r="B801" s="1"/>
      <c r="C801" s="1"/>
    </row>
    <row r="802" spans="2:3" ht="12.75" customHeight="1" x14ac:dyDescent="0.2">
      <c r="B802" s="1"/>
      <c r="C802" s="1"/>
    </row>
    <row r="803" spans="2:3" ht="12.75" customHeight="1" x14ac:dyDescent="0.2">
      <c r="B803" s="1"/>
      <c r="C803" s="1"/>
    </row>
    <row r="804" spans="2:3" ht="12.75" customHeight="1" x14ac:dyDescent="0.2">
      <c r="B804" s="1"/>
      <c r="C804" s="1"/>
    </row>
    <row r="805" spans="2:3" ht="12.75" customHeight="1" x14ac:dyDescent="0.2">
      <c r="B805" s="1"/>
      <c r="C805" s="1"/>
    </row>
    <row r="806" spans="2:3" ht="12.75" customHeight="1" x14ac:dyDescent="0.2">
      <c r="B806" s="1"/>
      <c r="C806" s="1"/>
    </row>
    <row r="807" spans="2:3" ht="12.75" customHeight="1" x14ac:dyDescent="0.2">
      <c r="B807" s="1"/>
      <c r="C807" s="1"/>
    </row>
    <row r="808" spans="2:3" ht="12.75" customHeight="1" x14ac:dyDescent="0.2">
      <c r="B808" s="1"/>
      <c r="C808" s="1"/>
    </row>
    <row r="809" spans="2:3" ht="12.75" customHeight="1" x14ac:dyDescent="0.2">
      <c r="B809" s="1"/>
      <c r="C809" s="1"/>
    </row>
    <row r="810" spans="2:3" ht="12.75" customHeight="1" x14ac:dyDescent="0.2">
      <c r="B810" s="1"/>
      <c r="C810" s="1"/>
    </row>
    <row r="811" spans="2:3" ht="12.75" customHeight="1" x14ac:dyDescent="0.2">
      <c r="B811" s="1"/>
      <c r="C811" s="1"/>
    </row>
    <row r="812" spans="2:3" ht="12.75" customHeight="1" x14ac:dyDescent="0.2">
      <c r="B812" s="1"/>
      <c r="C812" s="1"/>
    </row>
    <row r="813" spans="2:3" ht="12.75" customHeight="1" x14ac:dyDescent="0.2">
      <c r="B813" s="1"/>
      <c r="C813" s="1"/>
    </row>
    <row r="814" spans="2:3" ht="12.75" customHeight="1" x14ac:dyDescent="0.2">
      <c r="B814" s="1"/>
      <c r="C814" s="1"/>
    </row>
    <row r="815" spans="2:3" ht="12.75" customHeight="1" x14ac:dyDescent="0.2">
      <c r="B815" s="1"/>
      <c r="C815" s="1"/>
    </row>
    <row r="816" spans="2:3" ht="12.75" customHeight="1" x14ac:dyDescent="0.2">
      <c r="B816" s="1"/>
      <c r="C816" s="1"/>
    </row>
    <row r="817" spans="2:3" ht="12.75" customHeight="1" x14ac:dyDescent="0.2">
      <c r="B817" s="1"/>
      <c r="C817" s="1"/>
    </row>
    <row r="818" spans="2:3" ht="12.75" customHeight="1" x14ac:dyDescent="0.2">
      <c r="B818" s="1"/>
      <c r="C818" s="1"/>
    </row>
    <row r="819" spans="2:3" ht="12.75" customHeight="1" x14ac:dyDescent="0.2">
      <c r="B819" s="1"/>
      <c r="C819" s="1"/>
    </row>
    <row r="820" spans="2:3" ht="12.75" customHeight="1" x14ac:dyDescent="0.2">
      <c r="B820" s="1"/>
      <c r="C820" s="1"/>
    </row>
    <row r="821" spans="2:3" ht="12.75" customHeight="1" x14ac:dyDescent="0.2">
      <c r="B821" s="1"/>
      <c r="C821" s="1"/>
    </row>
    <row r="822" spans="2:3" ht="12.75" customHeight="1" x14ac:dyDescent="0.2">
      <c r="B822" s="1"/>
      <c r="C822" s="1"/>
    </row>
    <row r="823" spans="2:3" ht="12.75" customHeight="1" x14ac:dyDescent="0.2">
      <c r="B823" s="1"/>
      <c r="C823" s="1"/>
    </row>
    <row r="824" spans="2:3" ht="12.75" customHeight="1" x14ac:dyDescent="0.2">
      <c r="B824" s="1"/>
      <c r="C824" s="1"/>
    </row>
    <row r="825" spans="2:3" ht="12.75" customHeight="1" x14ac:dyDescent="0.2">
      <c r="B825" s="1"/>
      <c r="C825" s="1"/>
    </row>
    <row r="826" spans="2:3" ht="12.75" customHeight="1" x14ac:dyDescent="0.2">
      <c r="B826" s="1"/>
      <c r="C826" s="1"/>
    </row>
    <row r="827" spans="2:3" ht="12.75" customHeight="1" x14ac:dyDescent="0.2">
      <c r="B827" s="1"/>
      <c r="C827" s="1"/>
    </row>
    <row r="828" spans="2:3" ht="12.75" customHeight="1" x14ac:dyDescent="0.2">
      <c r="B828" s="1"/>
      <c r="C828" s="1"/>
    </row>
    <row r="829" spans="2:3" ht="12.75" customHeight="1" x14ac:dyDescent="0.2">
      <c r="B829" s="1"/>
      <c r="C829" s="1"/>
    </row>
    <row r="830" spans="2:3" ht="12.75" customHeight="1" x14ac:dyDescent="0.2">
      <c r="B830" s="1"/>
      <c r="C830" s="1"/>
    </row>
    <row r="831" spans="2:3" ht="12.75" customHeight="1" x14ac:dyDescent="0.2">
      <c r="B831" s="1"/>
      <c r="C831" s="1"/>
    </row>
    <row r="832" spans="2:3" ht="12.75" customHeight="1" x14ac:dyDescent="0.2">
      <c r="B832" s="1"/>
      <c r="C832" s="1"/>
    </row>
    <row r="833" spans="2:3" ht="12.75" customHeight="1" x14ac:dyDescent="0.2">
      <c r="B833" s="1"/>
      <c r="C833" s="1"/>
    </row>
    <row r="834" spans="2:3" ht="12.75" customHeight="1" x14ac:dyDescent="0.2">
      <c r="B834" s="1"/>
      <c r="C834" s="1"/>
    </row>
    <row r="835" spans="2:3" ht="12.75" customHeight="1" x14ac:dyDescent="0.2">
      <c r="B835" s="1"/>
      <c r="C835" s="1"/>
    </row>
    <row r="836" spans="2:3" ht="12.75" customHeight="1" x14ac:dyDescent="0.2">
      <c r="B836" s="1"/>
      <c r="C836" s="1"/>
    </row>
    <row r="837" spans="2:3" ht="12.75" customHeight="1" x14ac:dyDescent="0.2">
      <c r="B837" s="1"/>
      <c r="C837" s="1"/>
    </row>
    <row r="838" spans="2:3" ht="12.75" customHeight="1" x14ac:dyDescent="0.2">
      <c r="B838" s="1"/>
      <c r="C838" s="1"/>
    </row>
    <row r="839" spans="2:3" ht="12.75" customHeight="1" x14ac:dyDescent="0.2">
      <c r="B839" s="1"/>
      <c r="C839" s="1"/>
    </row>
    <row r="840" spans="2:3" ht="12.75" customHeight="1" x14ac:dyDescent="0.2">
      <c r="B840" s="1"/>
      <c r="C840" s="1"/>
    </row>
    <row r="841" spans="2:3" ht="12.75" customHeight="1" x14ac:dyDescent="0.2">
      <c r="B841" s="1"/>
      <c r="C841" s="1"/>
    </row>
    <row r="842" spans="2:3" ht="12.75" customHeight="1" x14ac:dyDescent="0.2">
      <c r="B842" s="1"/>
      <c r="C842" s="1"/>
    </row>
    <row r="843" spans="2:3" ht="12.75" customHeight="1" x14ac:dyDescent="0.2">
      <c r="B843" s="1"/>
      <c r="C843" s="1"/>
    </row>
    <row r="844" spans="2:3" ht="12.75" customHeight="1" x14ac:dyDescent="0.2">
      <c r="B844" s="1"/>
      <c r="C844" s="1"/>
    </row>
    <row r="845" spans="2:3" ht="12.75" customHeight="1" x14ac:dyDescent="0.2">
      <c r="B845" s="1"/>
      <c r="C845" s="1"/>
    </row>
    <row r="846" spans="2:3" ht="12.75" customHeight="1" x14ac:dyDescent="0.2">
      <c r="B846" s="1"/>
      <c r="C846" s="1"/>
    </row>
    <row r="847" spans="2:3" ht="12.75" customHeight="1" x14ac:dyDescent="0.2">
      <c r="B847" s="1"/>
      <c r="C847" s="1"/>
    </row>
    <row r="848" spans="2:3" ht="12.75" customHeight="1" x14ac:dyDescent="0.2">
      <c r="B848" s="1"/>
      <c r="C848" s="1"/>
    </row>
    <row r="849" spans="2:3" ht="12.75" customHeight="1" x14ac:dyDescent="0.2">
      <c r="B849" s="1"/>
      <c r="C849" s="1"/>
    </row>
    <row r="850" spans="2:3" ht="12.75" customHeight="1" x14ac:dyDescent="0.2">
      <c r="B850" s="1"/>
      <c r="C850" s="1"/>
    </row>
    <row r="851" spans="2:3" ht="12.75" customHeight="1" x14ac:dyDescent="0.2">
      <c r="B851" s="1"/>
      <c r="C851" s="1"/>
    </row>
    <row r="852" spans="2:3" ht="12.75" customHeight="1" x14ac:dyDescent="0.2">
      <c r="B852" s="1"/>
      <c r="C852" s="1"/>
    </row>
    <row r="853" spans="2:3" ht="12.75" customHeight="1" x14ac:dyDescent="0.2">
      <c r="B853" s="1"/>
      <c r="C853" s="1"/>
    </row>
    <row r="854" spans="2:3" ht="12.75" customHeight="1" x14ac:dyDescent="0.2">
      <c r="B854" s="1"/>
      <c r="C854" s="1"/>
    </row>
    <row r="855" spans="2:3" ht="12.75" customHeight="1" x14ac:dyDescent="0.2">
      <c r="B855" s="1"/>
      <c r="C855" s="1"/>
    </row>
    <row r="856" spans="2:3" ht="12.75" customHeight="1" x14ac:dyDescent="0.2">
      <c r="B856" s="1"/>
      <c r="C856" s="1"/>
    </row>
    <row r="857" spans="2:3" ht="12.75" customHeight="1" x14ac:dyDescent="0.2">
      <c r="B857" s="1"/>
      <c r="C857" s="1"/>
    </row>
    <row r="858" spans="2:3" ht="12.75" customHeight="1" x14ac:dyDescent="0.2">
      <c r="B858" s="1"/>
      <c r="C858" s="1"/>
    </row>
    <row r="859" spans="2:3" ht="12.75" customHeight="1" x14ac:dyDescent="0.2">
      <c r="B859" s="1"/>
      <c r="C859" s="1"/>
    </row>
    <row r="860" spans="2:3" ht="12.75" customHeight="1" x14ac:dyDescent="0.2">
      <c r="B860" s="1"/>
      <c r="C860" s="1"/>
    </row>
    <row r="861" spans="2:3" ht="12.75" customHeight="1" x14ac:dyDescent="0.2">
      <c r="B861" s="1"/>
      <c r="C861" s="1"/>
    </row>
    <row r="862" spans="2:3" ht="12.75" customHeight="1" x14ac:dyDescent="0.2">
      <c r="B862" s="1"/>
      <c r="C862" s="1"/>
    </row>
    <row r="863" spans="2:3" ht="12.75" customHeight="1" x14ac:dyDescent="0.2">
      <c r="B863" s="1"/>
      <c r="C863" s="1"/>
    </row>
    <row r="864" spans="2:3" ht="12.75" customHeight="1" x14ac:dyDescent="0.2">
      <c r="B864" s="1"/>
      <c r="C864" s="1"/>
    </row>
    <row r="865" spans="2:3" ht="12.75" customHeight="1" x14ac:dyDescent="0.2">
      <c r="B865" s="1"/>
      <c r="C865" s="1"/>
    </row>
    <row r="866" spans="2:3" ht="12.75" customHeight="1" x14ac:dyDescent="0.2">
      <c r="B866" s="1"/>
      <c r="C866" s="1"/>
    </row>
    <row r="867" spans="2:3" ht="12.75" customHeight="1" x14ac:dyDescent="0.2">
      <c r="B867" s="1"/>
      <c r="C867" s="1"/>
    </row>
    <row r="868" spans="2:3" ht="12.75" customHeight="1" x14ac:dyDescent="0.2">
      <c r="B868" s="1"/>
      <c r="C868" s="1"/>
    </row>
    <row r="869" spans="2:3" ht="12.75" customHeight="1" x14ac:dyDescent="0.2">
      <c r="B869" s="1"/>
      <c r="C869" s="1"/>
    </row>
    <row r="870" spans="2:3" ht="12.75" customHeight="1" x14ac:dyDescent="0.2">
      <c r="B870" s="1"/>
      <c r="C870" s="1"/>
    </row>
    <row r="871" spans="2:3" ht="12.75" customHeight="1" x14ac:dyDescent="0.2">
      <c r="B871" s="1"/>
      <c r="C871" s="1"/>
    </row>
    <row r="872" spans="2:3" ht="12.75" customHeight="1" x14ac:dyDescent="0.2">
      <c r="B872" s="1"/>
      <c r="C872" s="1"/>
    </row>
    <row r="873" spans="2:3" ht="12.75" customHeight="1" x14ac:dyDescent="0.2">
      <c r="B873" s="1"/>
      <c r="C873" s="1"/>
    </row>
    <row r="874" spans="2:3" ht="12.75" customHeight="1" x14ac:dyDescent="0.2">
      <c r="B874" s="1"/>
      <c r="C874" s="1"/>
    </row>
    <row r="875" spans="2:3" ht="12.75" customHeight="1" x14ac:dyDescent="0.2">
      <c r="B875" s="1"/>
      <c r="C875" s="1"/>
    </row>
    <row r="876" spans="2:3" ht="12.75" customHeight="1" x14ac:dyDescent="0.2">
      <c r="B876" s="1"/>
      <c r="C876" s="1"/>
    </row>
    <row r="877" spans="2:3" ht="12.75" customHeight="1" x14ac:dyDescent="0.2">
      <c r="B877" s="1"/>
      <c r="C877" s="1"/>
    </row>
    <row r="878" spans="2:3" ht="12.75" customHeight="1" x14ac:dyDescent="0.2">
      <c r="B878" s="1"/>
      <c r="C878" s="1"/>
    </row>
    <row r="879" spans="2:3" ht="12.75" customHeight="1" x14ac:dyDescent="0.2">
      <c r="B879" s="1"/>
      <c r="C879" s="1"/>
    </row>
    <row r="880" spans="2:3" ht="12.75" customHeight="1" x14ac:dyDescent="0.2">
      <c r="B880" s="1"/>
      <c r="C880" s="1"/>
    </row>
    <row r="881" spans="2:3" ht="12.75" customHeight="1" x14ac:dyDescent="0.2">
      <c r="B881" s="1"/>
      <c r="C881" s="1"/>
    </row>
    <row r="882" spans="2:3" ht="12.75" customHeight="1" x14ac:dyDescent="0.2">
      <c r="B882" s="1"/>
      <c r="C882" s="1"/>
    </row>
    <row r="883" spans="2:3" ht="12.75" customHeight="1" x14ac:dyDescent="0.2">
      <c r="B883" s="1"/>
      <c r="C883" s="1"/>
    </row>
    <row r="884" spans="2:3" ht="12.75" customHeight="1" x14ac:dyDescent="0.2">
      <c r="B884" s="1"/>
      <c r="C884" s="1"/>
    </row>
    <row r="885" spans="2:3" ht="12.75" customHeight="1" x14ac:dyDescent="0.2">
      <c r="B885" s="1"/>
      <c r="C885" s="1"/>
    </row>
    <row r="886" spans="2:3" ht="12.75" customHeight="1" x14ac:dyDescent="0.2">
      <c r="B886" s="1"/>
      <c r="C886" s="1"/>
    </row>
    <row r="887" spans="2:3" ht="12.75" customHeight="1" x14ac:dyDescent="0.2">
      <c r="B887" s="1"/>
      <c r="C887" s="1"/>
    </row>
    <row r="888" spans="2:3" ht="12.75" customHeight="1" x14ac:dyDescent="0.2">
      <c r="B888" s="1"/>
      <c r="C888" s="1"/>
    </row>
    <row r="889" spans="2:3" ht="12.75" customHeight="1" x14ac:dyDescent="0.2">
      <c r="B889" s="1"/>
      <c r="C889" s="1"/>
    </row>
    <row r="890" spans="2:3" ht="12.75" customHeight="1" x14ac:dyDescent="0.2">
      <c r="B890" s="1"/>
      <c r="C890" s="1"/>
    </row>
    <row r="891" spans="2:3" ht="12.75" customHeight="1" x14ac:dyDescent="0.2">
      <c r="B891" s="1"/>
      <c r="C891" s="1"/>
    </row>
    <row r="892" spans="2:3" ht="12.75" customHeight="1" x14ac:dyDescent="0.2">
      <c r="B892" s="1"/>
      <c r="C892" s="1"/>
    </row>
    <row r="893" spans="2:3" ht="12.75" customHeight="1" x14ac:dyDescent="0.2">
      <c r="B893" s="1"/>
      <c r="C893" s="1"/>
    </row>
    <row r="894" spans="2:3" ht="12.75" customHeight="1" x14ac:dyDescent="0.2">
      <c r="B894" s="1"/>
      <c r="C894" s="1"/>
    </row>
    <row r="895" spans="2:3" ht="12.75" customHeight="1" x14ac:dyDescent="0.2">
      <c r="B895" s="1"/>
      <c r="C895" s="1"/>
    </row>
    <row r="896" spans="2:3" ht="12.75" customHeight="1" x14ac:dyDescent="0.2">
      <c r="B896" s="1"/>
      <c r="C896" s="1"/>
    </row>
    <row r="897" spans="2:3" ht="12.75" customHeight="1" x14ac:dyDescent="0.2">
      <c r="B897" s="1"/>
      <c r="C897" s="1"/>
    </row>
    <row r="898" spans="2:3" ht="12.75" customHeight="1" x14ac:dyDescent="0.2">
      <c r="B898" s="1"/>
      <c r="C898" s="1"/>
    </row>
    <row r="899" spans="2:3" ht="12.75" customHeight="1" x14ac:dyDescent="0.2">
      <c r="B899" s="1"/>
      <c r="C899" s="1"/>
    </row>
    <row r="900" spans="2:3" ht="12.75" customHeight="1" x14ac:dyDescent="0.2">
      <c r="B900" s="1"/>
      <c r="C900" s="1"/>
    </row>
    <row r="901" spans="2:3" ht="12.75" customHeight="1" x14ac:dyDescent="0.2">
      <c r="B901" s="1"/>
      <c r="C901" s="1"/>
    </row>
    <row r="902" spans="2:3" ht="12.75" customHeight="1" x14ac:dyDescent="0.2">
      <c r="B902" s="1"/>
      <c r="C902" s="1"/>
    </row>
    <row r="903" spans="2:3" ht="12.75" customHeight="1" x14ac:dyDescent="0.2">
      <c r="B903" s="1"/>
      <c r="C903" s="1"/>
    </row>
    <row r="904" spans="2:3" ht="12.75" customHeight="1" x14ac:dyDescent="0.2">
      <c r="B904" s="1"/>
      <c r="C904" s="1"/>
    </row>
    <row r="905" spans="2:3" ht="12.75" customHeight="1" x14ac:dyDescent="0.2">
      <c r="B905" s="1"/>
      <c r="C905" s="1"/>
    </row>
    <row r="906" spans="2:3" ht="12.75" customHeight="1" x14ac:dyDescent="0.2">
      <c r="B906" s="1"/>
      <c r="C906" s="1"/>
    </row>
    <row r="907" spans="2:3" ht="12.75" customHeight="1" x14ac:dyDescent="0.2">
      <c r="B907" s="1"/>
      <c r="C907" s="1"/>
    </row>
    <row r="908" spans="2:3" ht="12.75" customHeight="1" x14ac:dyDescent="0.2">
      <c r="B908" s="1"/>
      <c r="C908" s="1"/>
    </row>
    <row r="909" spans="2:3" ht="12.75" customHeight="1" x14ac:dyDescent="0.2">
      <c r="B909" s="1"/>
      <c r="C909" s="1"/>
    </row>
    <row r="910" spans="2:3" ht="12.75" customHeight="1" x14ac:dyDescent="0.2">
      <c r="B910" s="1"/>
      <c r="C910" s="1"/>
    </row>
    <row r="911" spans="2:3" ht="12.75" customHeight="1" x14ac:dyDescent="0.2">
      <c r="B911" s="1"/>
      <c r="C911" s="1"/>
    </row>
    <row r="912" spans="2:3" ht="12.75" customHeight="1" x14ac:dyDescent="0.2">
      <c r="B912" s="1"/>
      <c r="C912" s="1"/>
    </row>
    <row r="913" spans="2:3" ht="12.75" customHeight="1" x14ac:dyDescent="0.2">
      <c r="B913" s="1"/>
      <c r="C913" s="1"/>
    </row>
    <row r="914" spans="2:3" ht="12.75" customHeight="1" x14ac:dyDescent="0.2">
      <c r="B914" s="1"/>
      <c r="C914" s="1"/>
    </row>
    <row r="915" spans="2:3" ht="12.75" customHeight="1" x14ac:dyDescent="0.2">
      <c r="B915" s="1"/>
      <c r="C915" s="1"/>
    </row>
    <row r="916" spans="2:3" ht="12.75" customHeight="1" x14ac:dyDescent="0.2">
      <c r="B916" s="1"/>
      <c r="C916" s="1"/>
    </row>
    <row r="917" spans="2:3" ht="12.75" customHeight="1" x14ac:dyDescent="0.2">
      <c r="B917" s="1"/>
      <c r="C917" s="1"/>
    </row>
    <row r="918" spans="2:3" ht="12.75" customHeight="1" x14ac:dyDescent="0.2">
      <c r="B918" s="1"/>
      <c r="C918" s="1"/>
    </row>
    <row r="919" spans="2:3" ht="12.75" customHeight="1" x14ac:dyDescent="0.2">
      <c r="B919" s="1"/>
      <c r="C919" s="1"/>
    </row>
    <row r="920" spans="2:3" ht="12.75" customHeight="1" x14ac:dyDescent="0.2">
      <c r="B920" s="1"/>
      <c r="C920" s="1"/>
    </row>
    <row r="921" spans="2:3" ht="12.75" customHeight="1" x14ac:dyDescent="0.2">
      <c r="B921" s="1"/>
      <c r="C921" s="1"/>
    </row>
    <row r="922" spans="2:3" ht="12.75" customHeight="1" x14ac:dyDescent="0.2">
      <c r="B922" s="1"/>
      <c r="C922" s="1"/>
    </row>
    <row r="923" spans="2:3" ht="12.75" customHeight="1" x14ac:dyDescent="0.2">
      <c r="B923" s="1"/>
      <c r="C923" s="1"/>
    </row>
    <row r="924" spans="2:3" ht="12.75" customHeight="1" x14ac:dyDescent="0.2">
      <c r="B924" s="1"/>
      <c r="C924" s="1"/>
    </row>
    <row r="925" spans="2:3" ht="12.75" customHeight="1" x14ac:dyDescent="0.2">
      <c r="B925" s="1"/>
      <c r="C925" s="1"/>
    </row>
    <row r="926" spans="2:3" ht="12.75" customHeight="1" x14ac:dyDescent="0.2">
      <c r="B926" s="1"/>
      <c r="C926" s="1"/>
    </row>
    <row r="927" spans="2:3" ht="12.75" customHeight="1" x14ac:dyDescent="0.2">
      <c r="B927" s="1"/>
      <c r="C927" s="1"/>
    </row>
    <row r="928" spans="2:3" ht="12.75" customHeight="1" x14ac:dyDescent="0.2">
      <c r="B928" s="1"/>
      <c r="C928" s="1"/>
    </row>
    <row r="929" spans="2:3" ht="12.75" customHeight="1" x14ac:dyDescent="0.2">
      <c r="B929" s="1"/>
      <c r="C929" s="1"/>
    </row>
    <row r="930" spans="2:3" ht="12.75" customHeight="1" x14ac:dyDescent="0.2">
      <c r="B930" s="1"/>
      <c r="C930" s="1"/>
    </row>
    <row r="931" spans="2:3" ht="12.75" customHeight="1" x14ac:dyDescent="0.2">
      <c r="B931" s="1"/>
      <c r="C931" s="1"/>
    </row>
    <row r="932" spans="2:3" ht="12.75" customHeight="1" x14ac:dyDescent="0.2">
      <c r="B932" s="1"/>
      <c r="C932" s="1"/>
    </row>
    <row r="933" spans="2:3" ht="12.75" customHeight="1" x14ac:dyDescent="0.2">
      <c r="B933" s="1"/>
      <c r="C933" s="1"/>
    </row>
    <row r="934" spans="2:3" ht="12.75" customHeight="1" x14ac:dyDescent="0.2">
      <c r="B934" s="1"/>
      <c r="C934" s="1"/>
    </row>
    <row r="935" spans="2:3" ht="12.75" customHeight="1" x14ac:dyDescent="0.2">
      <c r="B935" s="1"/>
      <c r="C935" s="1"/>
    </row>
    <row r="936" spans="2:3" ht="12.75" customHeight="1" x14ac:dyDescent="0.2">
      <c r="B936" s="1"/>
      <c r="C936" s="1"/>
    </row>
    <row r="937" spans="2:3" ht="12.75" customHeight="1" x14ac:dyDescent="0.2">
      <c r="B937" s="1"/>
      <c r="C937" s="1"/>
    </row>
    <row r="938" spans="2:3" ht="12.75" customHeight="1" x14ac:dyDescent="0.2">
      <c r="B938" s="1"/>
      <c r="C938" s="1"/>
    </row>
    <row r="939" spans="2:3" ht="12.75" customHeight="1" x14ac:dyDescent="0.2">
      <c r="B939" s="1"/>
      <c r="C939" s="1"/>
    </row>
    <row r="940" spans="2:3" ht="12.75" customHeight="1" x14ac:dyDescent="0.2">
      <c r="B940" s="1"/>
      <c r="C940" s="1"/>
    </row>
    <row r="941" spans="2:3" ht="12.75" customHeight="1" x14ac:dyDescent="0.2">
      <c r="B941" s="1"/>
      <c r="C941" s="1"/>
    </row>
    <row r="942" spans="2:3" ht="12.75" customHeight="1" x14ac:dyDescent="0.2">
      <c r="B942" s="1"/>
      <c r="C942" s="1"/>
    </row>
    <row r="943" spans="2:3" ht="12.75" customHeight="1" x14ac:dyDescent="0.2">
      <c r="B943" s="1"/>
      <c r="C943" s="1"/>
    </row>
    <row r="944" spans="2:3" ht="12.75" customHeight="1" x14ac:dyDescent="0.2">
      <c r="B944" s="1"/>
      <c r="C944" s="1"/>
    </row>
    <row r="945" spans="2:3" ht="12.75" customHeight="1" x14ac:dyDescent="0.2">
      <c r="B945" s="1"/>
      <c r="C945" s="1"/>
    </row>
    <row r="946" spans="2:3" ht="12.75" customHeight="1" x14ac:dyDescent="0.2">
      <c r="B946" s="1"/>
      <c r="C946" s="1"/>
    </row>
    <row r="947" spans="2:3" ht="12.75" customHeight="1" x14ac:dyDescent="0.2">
      <c r="B947" s="1"/>
      <c r="C947" s="1"/>
    </row>
    <row r="948" spans="2:3" ht="12.75" customHeight="1" x14ac:dyDescent="0.2">
      <c r="B948" s="1"/>
      <c r="C948" s="1"/>
    </row>
    <row r="949" spans="2:3" ht="12.75" customHeight="1" x14ac:dyDescent="0.2">
      <c r="B949" s="1"/>
      <c r="C949" s="1"/>
    </row>
    <row r="950" spans="2:3" ht="12.75" customHeight="1" x14ac:dyDescent="0.2">
      <c r="B950" s="1"/>
      <c r="C950" s="1"/>
    </row>
    <row r="951" spans="2:3" ht="12.75" customHeight="1" x14ac:dyDescent="0.2">
      <c r="B951" s="1"/>
      <c r="C951" s="1"/>
    </row>
    <row r="952" spans="2:3" ht="12.75" customHeight="1" x14ac:dyDescent="0.2">
      <c r="B952" s="1"/>
      <c r="C952" s="1"/>
    </row>
    <row r="953" spans="2:3" ht="12.75" customHeight="1" x14ac:dyDescent="0.2">
      <c r="B953" s="1"/>
      <c r="C953" s="1"/>
    </row>
    <row r="954" spans="2:3" ht="12.75" customHeight="1" x14ac:dyDescent="0.2">
      <c r="B954" s="1"/>
      <c r="C954" s="1"/>
    </row>
    <row r="955" spans="2:3" ht="12.75" customHeight="1" x14ac:dyDescent="0.2">
      <c r="B955" s="1"/>
      <c r="C955" s="1"/>
    </row>
    <row r="956" spans="2:3" ht="12.75" customHeight="1" x14ac:dyDescent="0.2">
      <c r="B956" s="1"/>
      <c r="C956" s="1"/>
    </row>
    <row r="957" spans="2:3" ht="12.75" customHeight="1" x14ac:dyDescent="0.2">
      <c r="B957" s="1"/>
      <c r="C957" s="1"/>
    </row>
    <row r="958" spans="2:3" ht="12.75" customHeight="1" x14ac:dyDescent="0.2">
      <c r="B958" s="1"/>
      <c r="C958" s="1"/>
    </row>
    <row r="959" spans="2:3" ht="12.75" customHeight="1" x14ac:dyDescent="0.2">
      <c r="B959" s="1"/>
      <c r="C959" s="1"/>
    </row>
    <row r="960" spans="2:3" ht="12.75" customHeight="1" x14ac:dyDescent="0.2">
      <c r="B960" s="1"/>
      <c r="C960" s="1"/>
    </row>
    <row r="961" spans="2:3" ht="12.75" customHeight="1" x14ac:dyDescent="0.2">
      <c r="B961" s="1"/>
      <c r="C961" s="1"/>
    </row>
    <row r="962" spans="2:3" ht="12.75" customHeight="1" x14ac:dyDescent="0.2">
      <c r="B962" s="1"/>
      <c r="C962" s="1"/>
    </row>
    <row r="963" spans="2:3" ht="12.75" customHeight="1" x14ac:dyDescent="0.2">
      <c r="B963" s="1"/>
      <c r="C963" s="1"/>
    </row>
    <row r="964" spans="2:3" ht="12.75" customHeight="1" x14ac:dyDescent="0.2">
      <c r="B964" s="1"/>
      <c r="C964" s="1"/>
    </row>
    <row r="965" spans="2:3" ht="12.75" customHeight="1" x14ac:dyDescent="0.2">
      <c r="B965" s="1"/>
      <c r="C965" s="1"/>
    </row>
    <row r="966" spans="2:3" ht="12.75" customHeight="1" x14ac:dyDescent="0.2">
      <c r="B966" s="1"/>
      <c r="C966" s="1"/>
    </row>
    <row r="967" spans="2:3" ht="12.75" customHeight="1" x14ac:dyDescent="0.2">
      <c r="B967" s="1"/>
      <c r="C967" s="1"/>
    </row>
    <row r="968" spans="2:3" ht="12.75" customHeight="1" x14ac:dyDescent="0.2">
      <c r="B968" s="1"/>
      <c r="C968" s="1"/>
    </row>
    <row r="969" spans="2:3" ht="12.75" customHeight="1" x14ac:dyDescent="0.2">
      <c r="B969" s="1"/>
      <c r="C969" s="1"/>
    </row>
    <row r="970" spans="2:3" ht="12.75" customHeight="1" x14ac:dyDescent="0.2">
      <c r="B970" s="1"/>
      <c r="C970" s="1"/>
    </row>
    <row r="971" spans="2:3" ht="12.75" customHeight="1" x14ac:dyDescent="0.2">
      <c r="B971" s="1"/>
      <c r="C971" s="1"/>
    </row>
    <row r="972" spans="2:3" ht="12.75" customHeight="1" x14ac:dyDescent="0.2">
      <c r="B972" s="1"/>
      <c r="C972" s="1"/>
    </row>
    <row r="973" spans="2:3" ht="12.75" customHeight="1" x14ac:dyDescent="0.2">
      <c r="B973" s="1"/>
      <c r="C973" s="1"/>
    </row>
    <row r="974" spans="2:3" ht="12.75" customHeight="1" x14ac:dyDescent="0.2">
      <c r="B974" s="1"/>
      <c r="C974" s="1"/>
    </row>
    <row r="975" spans="2:3" ht="12.75" customHeight="1" x14ac:dyDescent="0.2">
      <c r="B975" s="1"/>
      <c r="C975" s="1"/>
    </row>
    <row r="976" spans="2:3" ht="12.75" customHeight="1" x14ac:dyDescent="0.2">
      <c r="B976" s="1"/>
      <c r="C976" s="1"/>
    </row>
    <row r="977" spans="2:3" ht="12.75" customHeight="1" x14ac:dyDescent="0.2">
      <c r="B977" s="1"/>
      <c r="C977" s="1"/>
    </row>
    <row r="978" spans="2:3" ht="12.75" customHeight="1" x14ac:dyDescent="0.2">
      <c r="B978" s="1"/>
      <c r="C978" s="1"/>
    </row>
    <row r="979" spans="2:3" ht="12.75" customHeight="1" x14ac:dyDescent="0.2">
      <c r="B979" s="1"/>
      <c r="C979" s="1"/>
    </row>
    <row r="980" spans="2:3" ht="12.75" customHeight="1" x14ac:dyDescent="0.2">
      <c r="B980" s="1"/>
      <c r="C980" s="1"/>
    </row>
    <row r="981" spans="2:3" ht="12.75" customHeight="1" x14ac:dyDescent="0.2">
      <c r="B981" s="1"/>
      <c r="C981" s="1"/>
    </row>
    <row r="982" spans="2:3" ht="12.75" customHeight="1" x14ac:dyDescent="0.2">
      <c r="B982" s="1"/>
      <c r="C982" s="1"/>
    </row>
    <row r="983" spans="2:3" ht="12.75" customHeight="1" x14ac:dyDescent="0.2">
      <c r="B983" s="1"/>
      <c r="C983" s="1"/>
    </row>
    <row r="984" spans="2:3" ht="12.75" customHeight="1" x14ac:dyDescent="0.2">
      <c r="B984" s="1"/>
      <c r="C984" s="1"/>
    </row>
    <row r="985" spans="2:3" ht="12.75" customHeight="1" x14ac:dyDescent="0.2">
      <c r="B985" s="1"/>
      <c r="C985" s="1"/>
    </row>
    <row r="986" spans="2:3" ht="12.75" customHeight="1" x14ac:dyDescent="0.2">
      <c r="B986" s="1"/>
      <c r="C986" s="1"/>
    </row>
    <row r="987" spans="2:3" ht="12.75" customHeight="1" x14ac:dyDescent="0.2">
      <c r="B987" s="1"/>
      <c r="C987" s="1"/>
    </row>
    <row r="988" spans="2:3" ht="12.75" customHeight="1" x14ac:dyDescent="0.2">
      <c r="B988" s="1"/>
      <c r="C988" s="1"/>
    </row>
    <row r="989" spans="2:3" ht="12.75" customHeight="1" x14ac:dyDescent="0.2">
      <c r="B989" s="1"/>
      <c r="C989" s="1"/>
    </row>
    <row r="990" spans="2:3" ht="12.75" customHeight="1" x14ac:dyDescent="0.2">
      <c r="B990" s="1"/>
      <c r="C990" s="1"/>
    </row>
    <row r="991" spans="2:3" ht="12.75" customHeight="1" x14ac:dyDescent="0.2">
      <c r="B991" s="1"/>
      <c r="C991" s="1"/>
    </row>
    <row r="992" spans="2:3" ht="12.75" customHeight="1" x14ac:dyDescent="0.2">
      <c r="B992" s="1"/>
      <c r="C992" s="1"/>
    </row>
    <row r="993" spans="2:3" ht="12.75" customHeight="1" x14ac:dyDescent="0.2">
      <c r="B993" s="1"/>
      <c r="C993" s="1"/>
    </row>
    <row r="994" spans="2:3" ht="12.75" customHeight="1" x14ac:dyDescent="0.2">
      <c r="B994" s="1"/>
      <c r="C994" s="1"/>
    </row>
    <row r="995" spans="2:3" ht="12.75" customHeight="1" x14ac:dyDescent="0.2">
      <c r="B995" s="1"/>
      <c r="C995" s="1"/>
    </row>
    <row r="996" spans="2:3" ht="12.75" customHeight="1" x14ac:dyDescent="0.2">
      <c r="B996" s="1"/>
      <c r="C996" s="1"/>
    </row>
    <row r="997" spans="2:3" ht="12.75" customHeight="1" x14ac:dyDescent="0.2">
      <c r="B997" s="1"/>
      <c r="C997" s="1"/>
    </row>
    <row r="998" spans="2:3" ht="12.75" customHeight="1" x14ac:dyDescent="0.2">
      <c r="B998" s="1"/>
      <c r="C998" s="1"/>
    </row>
    <row r="999" spans="2:3" ht="12.75" customHeight="1" x14ac:dyDescent="0.2">
      <c r="B999" s="1"/>
      <c r="C999" s="1"/>
    </row>
    <row r="1000" spans="2:3" ht="12.75" customHeight="1" x14ac:dyDescent="0.2">
      <c r="B1000" s="1"/>
      <c r="C1000" s="1"/>
    </row>
  </sheetData>
  <pageMargins left="0.75" right="0.75" top="1" bottom="1"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defaultColWidth="14.42578125" defaultRowHeight="15" customHeight="1" x14ac:dyDescent="0.2"/>
  <cols>
    <col min="1" max="1" width="8.7109375" customWidth="1"/>
    <col min="2" max="2" width="80.7109375" customWidth="1"/>
    <col min="3" max="3" width="30.140625" customWidth="1"/>
    <col min="4" max="5" width="9.7109375" customWidth="1"/>
    <col min="6" max="26" width="8.7109375" customWidth="1"/>
  </cols>
  <sheetData>
    <row r="1" spans="1:26" ht="12.75" customHeight="1" x14ac:dyDescent="0.2">
      <c r="A1" s="16"/>
      <c r="B1" s="16"/>
      <c r="C1" s="16"/>
      <c r="D1" s="16"/>
      <c r="E1" s="16"/>
      <c r="F1" s="16"/>
      <c r="G1" s="16"/>
      <c r="H1" s="16"/>
      <c r="I1" s="16"/>
      <c r="J1" s="16"/>
      <c r="K1" s="16"/>
      <c r="L1" s="16"/>
      <c r="M1" s="16"/>
      <c r="N1" s="16"/>
      <c r="O1" s="16"/>
      <c r="P1" s="16"/>
      <c r="Q1" s="16"/>
      <c r="R1" s="16"/>
      <c r="S1" s="16"/>
      <c r="T1" s="16"/>
      <c r="U1" s="16"/>
      <c r="V1" s="16"/>
      <c r="W1" s="16"/>
      <c r="X1" s="16"/>
      <c r="Y1" s="16"/>
      <c r="Z1" s="16"/>
    </row>
    <row r="2" spans="1:26" ht="12.75" customHeight="1" x14ac:dyDescent="0.2">
      <c r="A2" s="16"/>
      <c r="B2" s="17" t="s">
        <v>18</v>
      </c>
      <c r="C2" s="16"/>
      <c r="D2" s="16"/>
      <c r="E2" s="16"/>
      <c r="F2" s="16"/>
      <c r="G2" s="16"/>
      <c r="H2" s="16"/>
      <c r="I2" s="16"/>
      <c r="J2" s="16"/>
      <c r="K2" s="16"/>
      <c r="L2" s="16"/>
      <c r="M2" s="16"/>
      <c r="N2" s="16"/>
      <c r="O2" s="16"/>
      <c r="P2" s="16"/>
      <c r="Q2" s="16"/>
      <c r="R2" s="16"/>
      <c r="S2" s="16"/>
      <c r="T2" s="16"/>
      <c r="U2" s="16"/>
      <c r="V2" s="16"/>
      <c r="W2" s="16"/>
      <c r="X2" s="16"/>
      <c r="Y2" s="16"/>
      <c r="Z2" s="16"/>
    </row>
    <row r="3" spans="1:26" ht="12.75" customHeight="1" x14ac:dyDescent="0.2">
      <c r="A3" s="16"/>
      <c r="B3" s="18"/>
      <c r="C3" s="16"/>
      <c r="D3" s="16"/>
      <c r="E3" s="16"/>
      <c r="F3" s="16"/>
      <c r="G3" s="16"/>
      <c r="H3" s="16"/>
      <c r="I3" s="16"/>
      <c r="J3" s="16"/>
      <c r="K3" s="16"/>
      <c r="L3" s="16"/>
      <c r="M3" s="16"/>
      <c r="N3" s="16"/>
      <c r="O3" s="16"/>
      <c r="P3" s="16"/>
      <c r="Q3" s="16"/>
      <c r="R3" s="16"/>
      <c r="S3" s="16"/>
      <c r="T3" s="16"/>
      <c r="U3" s="16"/>
      <c r="V3" s="16"/>
      <c r="W3" s="16"/>
      <c r="X3" s="16"/>
      <c r="Y3" s="16"/>
      <c r="Z3" s="16"/>
    </row>
    <row r="4" spans="1:26" ht="12.75" customHeight="1" x14ac:dyDescent="0.2">
      <c r="A4" s="16"/>
      <c r="B4" s="18"/>
      <c r="C4" s="16"/>
      <c r="D4" s="16"/>
      <c r="E4" s="16"/>
      <c r="F4" s="16"/>
      <c r="G4" s="16"/>
      <c r="H4" s="16"/>
      <c r="I4" s="16"/>
      <c r="J4" s="16"/>
      <c r="K4" s="16"/>
      <c r="L4" s="16"/>
      <c r="M4" s="16"/>
      <c r="N4" s="16"/>
      <c r="O4" s="16"/>
      <c r="P4" s="16"/>
      <c r="Q4" s="16"/>
      <c r="R4" s="16"/>
      <c r="S4" s="16"/>
      <c r="T4" s="16"/>
      <c r="U4" s="16"/>
      <c r="V4" s="16"/>
      <c r="W4" s="16"/>
      <c r="X4" s="16"/>
      <c r="Y4" s="16"/>
      <c r="Z4" s="16"/>
    </row>
    <row r="5" spans="1:26" ht="12.75" customHeight="1" x14ac:dyDescent="0.2">
      <c r="A5" s="16"/>
      <c r="B5" s="19" t="s">
        <v>19</v>
      </c>
      <c r="C5" s="16"/>
      <c r="D5" s="16"/>
      <c r="E5" s="16"/>
      <c r="F5" s="16"/>
      <c r="G5" s="16"/>
      <c r="H5" s="16"/>
      <c r="I5" s="16"/>
      <c r="J5" s="16"/>
      <c r="K5" s="16"/>
      <c r="L5" s="16"/>
      <c r="M5" s="16"/>
      <c r="N5" s="16"/>
      <c r="O5" s="16"/>
      <c r="P5" s="16"/>
      <c r="Q5" s="16"/>
      <c r="R5" s="16"/>
      <c r="S5" s="16"/>
      <c r="T5" s="16"/>
      <c r="U5" s="16"/>
      <c r="V5" s="16"/>
      <c r="W5" s="16"/>
      <c r="X5" s="16"/>
      <c r="Y5" s="16"/>
      <c r="Z5" s="16"/>
    </row>
    <row r="6" spans="1:26" ht="12.75" customHeight="1" x14ac:dyDescent="0.2">
      <c r="A6" s="16"/>
      <c r="B6" s="18"/>
      <c r="C6" s="16"/>
      <c r="D6" s="16"/>
      <c r="E6" s="16"/>
      <c r="F6" s="16"/>
      <c r="G6" s="16"/>
      <c r="H6" s="16"/>
      <c r="I6" s="16"/>
      <c r="J6" s="16"/>
      <c r="K6" s="16"/>
      <c r="L6" s="16"/>
      <c r="M6" s="16"/>
      <c r="N6" s="16"/>
      <c r="O6" s="16"/>
      <c r="P6" s="16"/>
      <c r="Q6" s="16"/>
      <c r="R6" s="16"/>
      <c r="S6" s="16"/>
      <c r="T6" s="16"/>
      <c r="U6" s="16"/>
      <c r="V6" s="16"/>
      <c r="W6" s="16"/>
      <c r="X6" s="16"/>
      <c r="Y6" s="16"/>
      <c r="Z6" s="16"/>
    </row>
    <row r="7" spans="1:26" ht="12.75" customHeight="1" x14ac:dyDescent="0.2">
      <c r="A7" s="16"/>
      <c r="B7" s="20" t="s">
        <v>20</v>
      </c>
      <c r="C7" s="21" t="s">
        <v>21</v>
      </c>
      <c r="D7" s="16"/>
      <c r="E7" s="16"/>
      <c r="F7" s="16"/>
      <c r="G7" s="16"/>
      <c r="H7" s="16"/>
      <c r="I7" s="16"/>
      <c r="J7" s="16"/>
      <c r="K7" s="16"/>
      <c r="L7" s="16"/>
      <c r="M7" s="16"/>
      <c r="N7" s="16"/>
      <c r="O7" s="16"/>
      <c r="P7" s="16"/>
      <c r="Q7" s="16"/>
      <c r="R7" s="16"/>
      <c r="S7" s="16"/>
      <c r="T7" s="16"/>
      <c r="U7" s="16"/>
      <c r="V7" s="16"/>
      <c r="W7" s="16"/>
      <c r="X7" s="16"/>
      <c r="Y7" s="16"/>
      <c r="Z7" s="16"/>
    </row>
    <row r="8" spans="1:26" ht="28.5" customHeight="1" x14ac:dyDescent="0.2">
      <c r="A8" s="16"/>
      <c r="B8" s="22" t="s">
        <v>22</v>
      </c>
      <c r="C8" s="23" t="s">
        <v>23</v>
      </c>
      <c r="D8" s="16"/>
      <c r="E8" s="16"/>
      <c r="F8" s="16"/>
      <c r="G8" s="16"/>
      <c r="H8" s="16"/>
      <c r="I8" s="16"/>
      <c r="J8" s="16"/>
      <c r="K8" s="16"/>
      <c r="L8" s="16"/>
      <c r="M8" s="16"/>
      <c r="N8" s="16"/>
      <c r="O8" s="16"/>
      <c r="P8" s="16"/>
      <c r="Q8" s="16"/>
      <c r="R8" s="16"/>
      <c r="S8" s="16"/>
      <c r="T8" s="16"/>
      <c r="U8" s="16"/>
      <c r="V8" s="16"/>
      <c r="W8" s="16"/>
      <c r="X8" s="16"/>
      <c r="Y8" s="16"/>
      <c r="Z8" s="16"/>
    </row>
    <row r="9" spans="1:26" ht="28.5" customHeight="1" x14ac:dyDescent="0.2">
      <c r="A9" s="16"/>
      <c r="B9" s="22" t="s">
        <v>24</v>
      </c>
      <c r="C9" s="23"/>
      <c r="D9" s="16"/>
      <c r="E9" s="16"/>
      <c r="F9" s="16"/>
      <c r="G9" s="16"/>
      <c r="H9" s="16"/>
      <c r="I9" s="16"/>
      <c r="J9" s="16"/>
      <c r="K9" s="16"/>
      <c r="L9" s="16"/>
      <c r="M9" s="16"/>
      <c r="N9" s="16"/>
      <c r="O9" s="16"/>
      <c r="P9" s="16"/>
      <c r="Q9" s="16"/>
      <c r="R9" s="16"/>
      <c r="S9" s="16"/>
      <c r="T9" s="16"/>
      <c r="U9" s="16"/>
      <c r="V9" s="16"/>
      <c r="W9" s="16"/>
      <c r="X9" s="16"/>
      <c r="Y9" s="16"/>
      <c r="Z9" s="16"/>
    </row>
    <row r="10" spans="1:26" ht="28.5" customHeight="1" x14ac:dyDescent="0.2">
      <c r="A10" s="16"/>
      <c r="B10" s="22" t="s">
        <v>25</v>
      </c>
      <c r="C10" s="23" t="s">
        <v>26</v>
      </c>
      <c r="D10" s="16"/>
      <c r="E10" s="16"/>
      <c r="F10" s="16"/>
      <c r="G10" s="16"/>
      <c r="H10" s="16"/>
      <c r="I10" s="16"/>
      <c r="J10" s="16"/>
      <c r="K10" s="16"/>
      <c r="L10" s="16"/>
      <c r="M10" s="16"/>
      <c r="N10" s="16"/>
      <c r="O10" s="16"/>
      <c r="P10" s="16"/>
      <c r="Q10" s="16"/>
      <c r="R10" s="16"/>
      <c r="S10" s="16"/>
      <c r="T10" s="16"/>
      <c r="U10" s="16"/>
      <c r="V10" s="16"/>
      <c r="W10" s="16"/>
      <c r="X10" s="16"/>
      <c r="Y10" s="16"/>
      <c r="Z10" s="16"/>
    </row>
    <row r="11" spans="1:26" ht="28.5" customHeight="1" x14ac:dyDescent="0.2">
      <c r="A11" s="16"/>
      <c r="B11" s="24" t="s">
        <v>27</v>
      </c>
      <c r="C11" s="25" t="s">
        <v>28</v>
      </c>
      <c r="D11" s="16"/>
      <c r="E11" s="16"/>
      <c r="F11" s="16"/>
      <c r="G11" s="16"/>
      <c r="H11" s="16"/>
      <c r="I11" s="16"/>
      <c r="J11" s="16"/>
      <c r="K11" s="16"/>
      <c r="L11" s="16"/>
      <c r="M11" s="16"/>
      <c r="N11" s="16"/>
      <c r="O11" s="16"/>
      <c r="P11" s="16"/>
      <c r="Q11" s="16"/>
      <c r="R11" s="16"/>
      <c r="S11" s="16"/>
      <c r="T11" s="16"/>
      <c r="U11" s="16"/>
      <c r="V11" s="16"/>
      <c r="W11" s="16"/>
      <c r="X11" s="16"/>
      <c r="Y11" s="16"/>
      <c r="Z11" s="16"/>
    </row>
    <row r="12" spans="1:26" ht="28.5" customHeight="1" x14ac:dyDescent="0.2">
      <c r="A12" s="16"/>
      <c r="B12" s="22" t="s">
        <v>29</v>
      </c>
      <c r="C12" s="23" t="s">
        <v>30</v>
      </c>
      <c r="D12" s="16"/>
      <c r="E12" s="16"/>
      <c r="F12" s="16"/>
      <c r="G12" s="16"/>
      <c r="H12" s="16"/>
      <c r="I12" s="16"/>
      <c r="J12" s="16"/>
      <c r="K12" s="16"/>
      <c r="L12" s="16"/>
      <c r="M12" s="16"/>
      <c r="N12" s="16"/>
      <c r="O12" s="16"/>
      <c r="P12" s="16"/>
      <c r="Q12" s="16"/>
      <c r="R12" s="16"/>
      <c r="S12" s="16"/>
      <c r="T12" s="16"/>
      <c r="U12" s="16"/>
      <c r="V12" s="16"/>
      <c r="W12" s="16"/>
      <c r="X12" s="16"/>
      <c r="Y12" s="16"/>
      <c r="Z12" s="16"/>
    </row>
    <row r="13" spans="1:26" ht="28.5" customHeight="1" x14ac:dyDescent="0.2">
      <c r="A13" s="16"/>
      <c r="B13" s="22" t="s">
        <v>31</v>
      </c>
      <c r="C13" s="23" t="s">
        <v>32</v>
      </c>
      <c r="D13" s="16"/>
      <c r="E13" s="16"/>
      <c r="F13" s="16"/>
      <c r="G13" s="16"/>
      <c r="H13" s="16"/>
      <c r="I13" s="16"/>
      <c r="J13" s="16"/>
      <c r="K13" s="16"/>
      <c r="L13" s="16"/>
      <c r="M13" s="16"/>
      <c r="N13" s="16"/>
      <c r="O13" s="16"/>
      <c r="P13" s="16"/>
      <c r="Q13" s="16"/>
      <c r="R13" s="16"/>
      <c r="S13" s="16"/>
      <c r="T13" s="16"/>
      <c r="U13" s="16"/>
      <c r="V13" s="16"/>
      <c r="W13" s="16"/>
      <c r="X13" s="16"/>
      <c r="Y13" s="16"/>
      <c r="Z13" s="16"/>
    </row>
    <row r="14" spans="1:26" ht="28.5" customHeight="1" x14ac:dyDescent="0.2">
      <c r="A14" s="16"/>
      <c r="B14" s="22" t="s">
        <v>33</v>
      </c>
      <c r="C14" s="23" t="s">
        <v>34</v>
      </c>
      <c r="D14" s="16"/>
      <c r="E14" s="16"/>
      <c r="F14" s="16"/>
      <c r="G14" s="16"/>
      <c r="H14" s="16"/>
      <c r="I14" s="16"/>
      <c r="J14" s="16"/>
      <c r="K14" s="16"/>
      <c r="L14" s="16"/>
      <c r="M14" s="16"/>
      <c r="N14" s="16"/>
      <c r="O14" s="16"/>
      <c r="P14" s="16"/>
      <c r="Q14" s="16"/>
      <c r="R14" s="16"/>
      <c r="S14" s="16"/>
      <c r="T14" s="16"/>
      <c r="U14" s="16"/>
      <c r="V14" s="16"/>
      <c r="W14" s="16"/>
      <c r="X14" s="16"/>
      <c r="Y14" s="16"/>
      <c r="Z14" s="16"/>
    </row>
    <row r="15" spans="1:26" ht="12.75" customHeight="1" x14ac:dyDescent="0.2">
      <c r="A15" s="16"/>
      <c r="B15" s="18"/>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ht="12.75" customHeight="1" x14ac:dyDescent="0.2">
      <c r="A16" s="16"/>
      <c r="B16" s="18"/>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2.75" customHeight="1" x14ac:dyDescent="0.2">
      <c r="A17" s="16"/>
      <c r="B17" s="18" t="s">
        <v>35</v>
      </c>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2.75" customHeight="1" x14ac:dyDescent="0.2">
      <c r="A18" s="16"/>
      <c r="B18" s="18"/>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2.75" customHeight="1" x14ac:dyDescent="0.2">
      <c r="A19" s="16"/>
      <c r="B19" s="26" t="s">
        <v>36</v>
      </c>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2.75" customHeight="1" x14ac:dyDescent="0.2">
      <c r="A20" s="16"/>
      <c r="B20" s="26" t="s">
        <v>37</v>
      </c>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2.75" customHeight="1" x14ac:dyDescent="0.2">
      <c r="A21" s="16"/>
      <c r="B21" s="26" t="s">
        <v>38</v>
      </c>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2.75" customHeight="1" x14ac:dyDescent="0.2">
      <c r="A22" s="16"/>
      <c r="B22" s="26" t="s">
        <v>39</v>
      </c>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2.75" customHeight="1" x14ac:dyDescent="0.2">
      <c r="A23" s="16"/>
      <c r="B23" s="18"/>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2.75" customHeight="1" x14ac:dyDescent="0.2">
      <c r="A24" s="16"/>
      <c r="B24" s="18" t="s">
        <v>40</v>
      </c>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2.75" customHeight="1" x14ac:dyDescent="0.2">
      <c r="A25" s="16"/>
      <c r="B25" s="18"/>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2.75" customHeight="1" x14ac:dyDescent="0.2">
      <c r="A26" s="16"/>
      <c r="B26" s="18" t="s">
        <v>41</v>
      </c>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2.75" customHeight="1" x14ac:dyDescent="0.2">
      <c r="A27" s="16"/>
      <c r="B27" s="18" t="s">
        <v>42</v>
      </c>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2.75" customHeight="1" x14ac:dyDescent="0.2">
      <c r="A28" s="16"/>
      <c r="B28" s="27"/>
      <c r="C28" s="28"/>
      <c r="D28" s="16"/>
      <c r="E28" s="16"/>
      <c r="F28" s="16"/>
      <c r="G28" s="16"/>
      <c r="H28" s="16"/>
      <c r="I28" s="16"/>
      <c r="J28" s="16"/>
      <c r="K28" s="16"/>
      <c r="L28" s="16"/>
      <c r="M28" s="16"/>
      <c r="N28" s="16"/>
      <c r="O28" s="16"/>
      <c r="P28" s="16"/>
      <c r="Q28" s="16"/>
      <c r="R28" s="16"/>
      <c r="S28" s="16"/>
      <c r="T28" s="16"/>
      <c r="U28" s="16"/>
      <c r="V28" s="16"/>
      <c r="W28" s="16"/>
      <c r="X28" s="16"/>
      <c r="Y28" s="16"/>
      <c r="Z28" s="16"/>
    </row>
    <row r="29" spans="1:26" ht="12.75" customHeight="1" x14ac:dyDescent="0.2">
      <c r="A29" s="16"/>
      <c r="B29" s="27" t="s">
        <v>43</v>
      </c>
      <c r="C29" s="29">
        <v>7.0000000000000007E-2</v>
      </c>
      <c r="D29" s="16"/>
      <c r="E29" s="16"/>
      <c r="F29" s="16"/>
      <c r="G29" s="16"/>
      <c r="H29" s="16"/>
      <c r="I29" s="16"/>
      <c r="J29" s="16"/>
      <c r="K29" s="16"/>
      <c r="L29" s="16"/>
      <c r="M29" s="16"/>
      <c r="N29" s="16"/>
      <c r="O29" s="16"/>
      <c r="P29" s="16"/>
      <c r="Q29" s="16"/>
      <c r="R29" s="16"/>
      <c r="S29" s="16"/>
      <c r="T29" s="16"/>
      <c r="U29" s="16"/>
      <c r="V29" s="16"/>
      <c r="W29" s="16"/>
      <c r="X29" s="16"/>
      <c r="Y29" s="16"/>
      <c r="Z29" s="16"/>
    </row>
    <row r="30" spans="1:26" ht="12.75" customHeight="1" x14ac:dyDescent="0.2">
      <c r="A30" s="16"/>
      <c r="B30" s="27" t="s">
        <v>44</v>
      </c>
      <c r="C30" s="29">
        <v>0.17499999999999999</v>
      </c>
      <c r="D30" s="16"/>
      <c r="E30" s="16"/>
      <c r="F30" s="16"/>
      <c r="G30" s="16"/>
      <c r="H30" s="16"/>
      <c r="I30" s="16"/>
      <c r="J30" s="16"/>
      <c r="K30" s="16"/>
      <c r="L30" s="16"/>
      <c r="M30" s="16"/>
      <c r="N30" s="16"/>
      <c r="O30" s="16"/>
      <c r="P30" s="16"/>
      <c r="Q30" s="16"/>
      <c r="R30" s="16"/>
      <c r="S30" s="16"/>
      <c r="T30" s="16"/>
      <c r="U30" s="16"/>
      <c r="V30" s="16"/>
      <c r="W30" s="16"/>
      <c r="X30" s="16"/>
      <c r="Y30" s="16"/>
      <c r="Z30" s="16"/>
    </row>
    <row r="31" spans="1:26" ht="12.75" customHeight="1" x14ac:dyDescent="0.2">
      <c r="A31" s="16"/>
      <c r="B31" s="27" t="s">
        <v>45</v>
      </c>
      <c r="C31" s="29">
        <v>0.16500000000000001</v>
      </c>
      <c r="D31" s="16"/>
      <c r="E31" s="16"/>
      <c r="F31" s="16"/>
      <c r="G31" s="16"/>
      <c r="H31" s="16"/>
      <c r="I31" s="16"/>
      <c r="J31" s="16"/>
      <c r="K31" s="16"/>
      <c r="L31" s="16"/>
      <c r="M31" s="16"/>
      <c r="N31" s="16"/>
      <c r="O31" s="16"/>
      <c r="P31" s="16"/>
      <c r="Q31" s="16"/>
      <c r="R31" s="16"/>
      <c r="S31" s="16"/>
      <c r="T31" s="16"/>
      <c r="U31" s="16"/>
      <c r="V31" s="16"/>
      <c r="W31" s="16"/>
      <c r="X31" s="16"/>
      <c r="Y31" s="16"/>
      <c r="Z31" s="16"/>
    </row>
    <row r="32" spans="1:26" ht="12.75" customHeight="1" x14ac:dyDescent="0.2">
      <c r="A32" s="16"/>
      <c r="B32" s="27" t="s">
        <v>46</v>
      </c>
      <c r="C32" s="29">
        <v>0.15</v>
      </c>
      <c r="D32" s="16"/>
      <c r="E32" s="16"/>
      <c r="F32" s="16"/>
      <c r="G32" s="16"/>
      <c r="H32" s="16"/>
      <c r="I32" s="16"/>
      <c r="J32" s="16"/>
      <c r="K32" s="16"/>
      <c r="L32" s="16"/>
      <c r="M32" s="16"/>
      <c r="N32" s="16"/>
      <c r="O32" s="16"/>
      <c r="P32" s="16"/>
      <c r="Q32" s="16"/>
      <c r="R32" s="16"/>
      <c r="S32" s="16"/>
      <c r="T32" s="16"/>
      <c r="U32" s="16"/>
      <c r="V32" s="16"/>
      <c r="W32" s="16"/>
      <c r="X32" s="16"/>
      <c r="Y32" s="16"/>
      <c r="Z32" s="16"/>
    </row>
    <row r="33" spans="1:26" ht="12.75" customHeight="1" x14ac:dyDescent="0.2">
      <c r="A33" s="16"/>
      <c r="B33" s="27" t="s">
        <v>47</v>
      </c>
      <c r="C33" s="29">
        <v>0.1</v>
      </c>
      <c r="D33" s="16"/>
      <c r="E33" s="16"/>
      <c r="F33" s="16"/>
      <c r="G33" s="16"/>
      <c r="H33" s="16"/>
      <c r="I33" s="16"/>
      <c r="J33" s="16"/>
      <c r="K33" s="16"/>
      <c r="L33" s="16"/>
      <c r="M33" s="16"/>
      <c r="N33" s="16"/>
      <c r="O33" s="16"/>
      <c r="P33" s="16"/>
      <c r="Q33" s="16"/>
      <c r="R33" s="16"/>
      <c r="S33" s="16"/>
      <c r="T33" s="16"/>
      <c r="U33" s="16"/>
      <c r="V33" s="16"/>
      <c r="W33" s="16"/>
      <c r="X33" s="16"/>
      <c r="Y33" s="16"/>
      <c r="Z33" s="16"/>
    </row>
    <row r="34" spans="1:26" ht="12.75" customHeight="1" x14ac:dyDescent="0.2">
      <c r="A34" s="16"/>
      <c r="B34" s="18"/>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2.75" customHeight="1" x14ac:dyDescent="0.2">
      <c r="A35" s="16"/>
      <c r="B35" s="30" t="s">
        <v>48</v>
      </c>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2.75" customHeight="1" x14ac:dyDescent="0.2">
      <c r="A36" s="16"/>
      <c r="B36" s="18"/>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2.75" customHeight="1" x14ac:dyDescent="0.2">
      <c r="A37" s="16"/>
      <c r="B37" s="18" t="s">
        <v>49</v>
      </c>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2.75" customHeight="1" x14ac:dyDescent="0.2">
      <c r="A38" s="16"/>
      <c r="B38" s="18"/>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2.75" customHeight="1" x14ac:dyDescent="0.2">
      <c r="A39" s="16"/>
      <c r="B39" s="18" t="s">
        <v>50</v>
      </c>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2.75" customHeight="1" x14ac:dyDescent="0.2">
      <c r="A40" s="16"/>
      <c r="B40" s="18"/>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2.75" customHeight="1" x14ac:dyDescent="0.2">
      <c r="A41" s="16"/>
      <c r="B41" s="26" t="s">
        <v>51</v>
      </c>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2.75" customHeight="1" x14ac:dyDescent="0.2">
      <c r="A42" s="16"/>
      <c r="B42" s="26" t="s">
        <v>52</v>
      </c>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2.75" customHeight="1" x14ac:dyDescent="0.2">
      <c r="A43" s="16"/>
      <c r="B43" s="26" t="s">
        <v>53</v>
      </c>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2.75" customHeight="1" x14ac:dyDescent="0.2">
      <c r="A44" s="16"/>
      <c r="B44" s="26" t="s">
        <v>54</v>
      </c>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2.75" customHeight="1" x14ac:dyDescent="0.2">
      <c r="A45" s="16"/>
      <c r="B45" s="26" t="s">
        <v>55</v>
      </c>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2.75" customHeight="1" x14ac:dyDescent="0.2">
      <c r="A46" s="16"/>
      <c r="B46" s="18"/>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2.75" customHeight="1" x14ac:dyDescent="0.2">
      <c r="A47" s="16"/>
      <c r="B47" s="18" t="s">
        <v>56</v>
      </c>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2.75" customHeight="1" x14ac:dyDescent="0.2">
      <c r="A48" s="16"/>
      <c r="B48" s="18"/>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2.75" customHeight="1" x14ac:dyDescent="0.2">
      <c r="A49" s="16"/>
      <c r="B49" s="27"/>
      <c r="C49" s="20">
        <v>2019</v>
      </c>
      <c r="D49" s="31">
        <f t="shared" ref="D49:E49" si="0">C49+1</f>
        <v>2020</v>
      </c>
      <c r="E49" s="31">
        <f t="shared" si="0"/>
        <v>2021</v>
      </c>
      <c r="F49" s="16"/>
      <c r="G49" s="16"/>
      <c r="H49" s="16"/>
      <c r="I49" s="16"/>
      <c r="J49" s="16"/>
      <c r="K49" s="16"/>
      <c r="L49" s="16"/>
      <c r="M49" s="16"/>
      <c r="N49" s="16"/>
      <c r="O49" s="16"/>
      <c r="P49" s="16"/>
      <c r="Q49" s="16"/>
      <c r="R49" s="16"/>
      <c r="S49" s="16"/>
      <c r="T49" s="16"/>
      <c r="U49" s="16"/>
      <c r="V49" s="16"/>
      <c r="W49" s="16"/>
      <c r="X49" s="16"/>
      <c r="Y49" s="16"/>
      <c r="Z49" s="16"/>
    </row>
    <row r="50" spans="1:26" ht="12.75" customHeight="1" x14ac:dyDescent="0.2">
      <c r="A50" s="16"/>
      <c r="B50" s="27" t="s">
        <v>57</v>
      </c>
      <c r="C50" s="32">
        <v>3618.77</v>
      </c>
      <c r="D50" s="33">
        <v>3872.1</v>
      </c>
      <c r="E50" s="34">
        <f>D50*(1+E51)</f>
        <v>4143.1469999999999</v>
      </c>
      <c r="F50" s="16"/>
      <c r="G50" s="16"/>
      <c r="H50" s="16"/>
      <c r="I50" s="16"/>
      <c r="J50" s="16"/>
      <c r="K50" s="16"/>
      <c r="L50" s="16"/>
      <c r="M50" s="16"/>
      <c r="N50" s="16"/>
      <c r="O50" s="16"/>
      <c r="P50" s="16"/>
      <c r="Q50" s="16"/>
      <c r="R50" s="16"/>
      <c r="S50" s="16"/>
      <c r="T50" s="16"/>
      <c r="U50" s="16"/>
      <c r="V50" s="16"/>
      <c r="W50" s="16"/>
      <c r="X50" s="16"/>
      <c r="Y50" s="16"/>
      <c r="Z50" s="16"/>
    </row>
    <row r="51" spans="1:26" ht="12.75" customHeight="1" x14ac:dyDescent="0.2">
      <c r="A51" s="16"/>
      <c r="B51" s="27" t="s">
        <v>58</v>
      </c>
      <c r="C51" s="28" t="s">
        <v>59</v>
      </c>
      <c r="D51" s="28" t="s">
        <v>60</v>
      </c>
      <c r="E51" s="29">
        <v>7.0000000000000007E-2</v>
      </c>
      <c r="F51" s="16"/>
      <c r="G51" s="16"/>
      <c r="H51" s="16"/>
      <c r="I51" s="16"/>
      <c r="J51" s="16"/>
      <c r="K51" s="16"/>
      <c r="L51" s="16"/>
      <c r="M51" s="16"/>
      <c r="N51" s="16"/>
      <c r="O51" s="16"/>
      <c r="P51" s="16"/>
      <c r="Q51" s="16"/>
      <c r="R51" s="16"/>
      <c r="S51" s="16"/>
      <c r="T51" s="16"/>
      <c r="U51" s="16"/>
      <c r="V51" s="16"/>
      <c r="W51" s="16"/>
      <c r="X51" s="16"/>
      <c r="Y51" s="16"/>
      <c r="Z51" s="16"/>
    </row>
    <row r="52" spans="1:26" ht="12.75" customHeight="1" x14ac:dyDescent="0.2">
      <c r="A52" s="16"/>
      <c r="B52" s="18"/>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2.75" customHeight="1" x14ac:dyDescent="0.2">
      <c r="A53" s="16"/>
      <c r="B53" s="18" t="s">
        <v>61</v>
      </c>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2.75" customHeight="1" x14ac:dyDescent="0.2">
      <c r="A54" s="16"/>
      <c r="B54" s="18"/>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2.75" customHeight="1" x14ac:dyDescent="0.2">
      <c r="A55" s="16"/>
      <c r="B55" s="27"/>
      <c r="C55" s="20">
        <v>2019</v>
      </c>
      <c r="D55" s="31">
        <f t="shared" ref="D55:E55" si="1">C55+1</f>
        <v>2020</v>
      </c>
      <c r="E55" s="31">
        <f t="shared" si="1"/>
        <v>2021</v>
      </c>
      <c r="F55" s="16"/>
      <c r="G55" s="16"/>
      <c r="H55" s="16"/>
      <c r="I55" s="16"/>
      <c r="J55" s="16"/>
      <c r="K55" s="16"/>
      <c r="L55" s="16"/>
      <c r="M55" s="16"/>
      <c r="N55" s="16"/>
      <c r="O55" s="16"/>
      <c r="P55" s="16"/>
      <c r="Q55" s="16"/>
      <c r="R55" s="16"/>
      <c r="S55" s="16"/>
      <c r="T55" s="16"/>
      <c r="U55" s="16"/>
      <c r="V55" s="16"/>
      <c r="W55" s="16"/>
      <c r="X55" s="16"/>
      <c r="Y55" s="16"/>
      <c r="Z55" s="16"/>
    </row>
    <row r="56" spans="1:26" ht="12.75" customHeight="1" x14ac:dyDescent="0.2">
      <c r="A56" s="16"/>
      <c r="B56" s="27" t="s">
        <v>57</v>
      </c>
      <c r="C56" s="35">
        <f t="shared" ref="C56:E56" si="2">C50</f>
        <v>3618.77</v>
      </c>
      <c r="D56" s="35">
        <f t="shared" si="2"/>
        <v>3872.1</v>
      </c>
      <c r="E56" s="35">
        <f t="shared" si="2"/>
        <v>4143.1469999999999</v>
      </c>
      <c r="F56" s="16"/>
      <c r="G56" s="16"/>
      <c r="H56" s="16"/>
      <c r="I56" s="16"/>
      <c r="J56" s="16"/>
      <c r="K56" s="16"/>
      <c r="L56" s="16"/>
      <c r="M56" s="16"/>
      <c r="N56" s="16"/>
      <c r="O56" s="16"/>
      <c r="P56" s="16"/>
      <c r="Q56" s="16"/>
      <c r="R56" s="16"/>
      <c r="S56" s="16"/>
      <c r="T56" s="16"/>
      <c r="U56" s="16"/>
      <c r="V56" s="16"/>
      <c r="W56" s="16"/>
      <c r="X56" s="16"/>
      <c r="Y56" s="16"/>
      <c r="Z56" s="16"/>
    </row>
    <row r="57" spans="1:26" ht="12.75" customHeight="1" x14ac:dyDescent="0.2">
      <c r="A57" s="16"/>
      <c r="B57" s="27" t="s">
        <v>62</v>
      </c>
      <c r="C57" s="36">
        <v>0.17380000000000001</v>
      </c>
      <c r="D57" s="29">
        <v>0.17499999999999999</v>
      </c>
      <c r="E57" s="29">
        <v>0.17499999999999999</v>
      </c>
      <c r="F57" s="16"/>
      <c r="G57" s="16"/>
      <c r="H57" s="16"/>
      <c r="I57" s="16"/>
      <c r="J57" s="16"/>
      <c r="K57" s="16"/>
      <c r="L57" s="16"/>
      <c r="M57" s="16"/>
      <c r="N57" s="16"/>
      <c r="O57" s="16"/>
      <c r="P57" s="16"/>
      <c r="Q57" s="16"/>
      <c r="R57" s="16"/>
      <c r="S57" s="16"/>
      <c r="T57" s="16"/>
      <c r="U57" s="16"/>
      <c r="V57" s="16"/>
      <c r="W57" s="16"/>
      <c r="X57" s="16"/>
      <c r="Y57" s="16"/>
      <c r="Z57" s="16"/>
    </row>
    <row r="58" spans="1:26" ht="12.75" customHeight="1" x14ac:dyDescent="0.2">
      <c r="A58" s="16"/>
      <c r="B58" s="27" t="s">
        <v>63</v>
      </c>
      <c r="C58" s="34">
        <f t="shared" ref="C58:E58" si="3">C56*C57</f>
        <v>628.94222600000001</v>
      </c>
      <c r="D58" s="35">
        <f t="shared" si="3"/>
        <v>677.61749999999995</v>
      </c>
      <c r="E58" s="35">
        <f t="shared" si="3"/>
        <v>725.05072499999994</v>
      </c>
      <c r="F58" s="16"/>
      <c r="G58" s="16"/>
      <c r="H58" s="16"/>
      <c r="I58" s="16"/>
      <c r="J58" s="16"/>
      <c r="K58" s="16"/>
      <c r="L58" s="16"/>
      <c r="M58" s="16"/>
      <c r="N58" s="16"/>
      <c r="O58" s="16"/>
      <c r="P58" s="16"/>
      <c r="Q58" s="16"/>
      <c r="R58" s="16"/>
      <c r="S58" s="16"/>
      <c r="T58" s="16"/>
      <c r="U58" s="16"/>
      <c r="V58" s="16"/>
      <c r="W58" s="16"/>
      <c r="X58" s="16"/>
      <c r="Y58" s="16"/>
      <c r="Z58" s="16"/>
    </row>
    <row r="59" spans="1:26" ht="12.75" customHeight="1" x14ac:dyDescent="0.2">
      <c r="A59" s="16"/>
      <c r="B59" s="18"/>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2.75" customHeight="1" x14ac:dyDescent="0.2">
      <c r="A60" s="16"/>
      <c r="B60" s="18" t="s">
        <v>64</v>
      </c>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2.75" customHeight="1" x14ac:dyDescent="0.2">
      <c r="A61" s="16"/>
      <c r="B61" s="18"/>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2.75" customHeight="1" x14ac:dyDescent="0.2">
      <c r="A62" s="16"/>
      <c r="B62" s="37"/>
      <c r="C62" s="20">
        <v>2019</v>
      </c>
      <c r="D62" s="31">
        <f t="shared" ref="D62:E62" si="4">C62+1</f>
        <v>2020</v>
      </c>
      <c r="E62" s="31">
        <f t="shared" si="4"/>
        <v>2021</v>
      </c>
      <c r="F62" s="16"/>
      <c r="G62" s="16"/>
      <c r="H62" s="16"/>
      <c r="I62" s="16"/>
      <c r="J62" s="16"/>
      <c r="K62" s="16"/>
      <c r="L62" s="16"/>
      <c r="M62" s="16"/>
      <c r="N62" s="16"/>
      <c r="O62" s="16"/>
      <c r="P62" s="16"/>
      <c r="Q62" s="16"/>
      <c r="R62" s="16"/>
      <c r="S62" s="16"/>
      <c r="T62" s="16"/>
      <c r="U62" s="16"/>
      <c r="V62" s="16"/>
      <c r="W62" s="16"/>
      <c r="X62" s="16"/>
      <c r="Y62" s="16"/>
      <c r="Z62" s="16"/>
    </row>
    <row r="63" spans="1:26" ht="12.75" customHeight="1" x14ac:dyDescent="0.2">
      <c r="A63" s="16"/>
      <c r="B63" s="37" t="s">
        <v>63</v>
      </c>
      <c r="C63" s="34">
        <f t="shared" ref="C63:E63" si="5">C58</f>
        <v>628.94222600000001</v>
      </c>
      <c r="D63" s="34">
        <f t="shared" si="5"/>
        <v>677.61749999999995</v>
      </c>
      <c r="E63" s="34">
        <f t="shared" si="5"/>
        <v>725.05072499999994</v>
      </c>
      <c r="F63" s="16"/>
      <c r="G63" s="16"/>
      <c r="H63" s="16"/>
      <c r="I63" s="16"/>
      <c r="J63" s="16"/>
      <c r="K63" s="16"/>
      <c r="L63" s="16"/>
      <c r="M63" s="16"/>
      <c r="N63" s="16"/>
      <c r="O63" s="16"/>
      <c r="P63" s="16"/>
      <c r="Q63" s="16"/>
      <c r="R63" s="16"/>
      <c r="S63" s="16"/>
      <c r="T63" s="16"/>
      <c r="U63" s="16"/>
      <c r="V63" s="16"/>
      <c r="W63" s="16"/>
      <c r="X63" s="16"/>
      <c r="Y63" s="16"/>
      <c r="Z63" s="16"/>
    </row>
    <row r="64" spans="1:26" ht="12.75" customHeight="1" x14ac:dyDescent="0.2">
      <c r="A64" s="16"/>
      <c r="B64" s="37" t="s">
        <v>45</v>
      </c>
      <c r="C64" s="29">
        <v>0.1671</v>
      </c>
      <c r="D64" s="29">
        <v>0.16500000000000001</v>
      </c>
      <c r="E64" s="29">
        <v>0.16500000000000001</v>
      </c>
      <c r="F64" s="16"/>
      <c r="G64" s="16"/>
      <c r="H64" s="16"/>
      <c r="I64" s="16"/>
      <c r="J64" s="16"/>
      <c r="K64" s="16"/>
      <c r="L64" s="16"/>
      <c r="M64" s="16"/>
      <c r="N64" s="16"/>
      <c r="O64" s="16"/>
      <c r="P64" s="16"/>
      <c r="Q64" s="16"/>
      <c r="R64" s="16"/>
      <c r="S64" s="16"/>
      <c r="T64" s="16"/>
      <c r="U64" s="16"/>
      <c r="V64" s="16"/>
      <c r="W64" s="16"/>
      <c r="X64" s="16"/>
      <c r="Y64" s="16"/>
      <c r="Z64" s="16"/>
    </row>
    <row r="65" spans="1:26" ht="12.75" customHeight="1" x14ac:dyDescent="0.2">
      <c r="A65" s="16"/>
      <c r="B65" s="37" t="s">
        <v>65</v>
      </c>
      <c r="C65" s="34">
        <f t="shared" ref="C65:E65" si="6">C63*C64</f>
        <v>105.0962459646</v>
      </c>
      <c r="D65" s="34">
        <f t="shared" si="6"/>
        <v>111.8068875</v>
      </c>
      <c r="E65" s="34">
        <f t="shared" si="6"/>
        <v>119.633369625</v>
      </c>
      <c r="F65" s="16"/>
      <c r="G65" s="16"/>
      <c r="H65" s="16"/>
      <c r="I65" s="16"/>
      <c r="J65" s="16"/>
      <c r="K65" s="16"/>
      <c r="L65" s="16"/>
      <c r="M65" s="16"/>
      <c r="N65" s="16"/>
      <c r="O65" s="16"/>
      <c r="P65" s="16"/>
      <c r="Q65" s="16"/>
      <c r="R65" s="16"/>
      <c r="S65" s="16"/>
      <c r="T65" s="16"/>
      <c r="U65" s="16"/>
      <c r="V65" s="16"/>
      <c r="W65" s="16"/>
      <c r="X65" s="16"/>
      <c r="Y65" s="16"/>
      <c r="Z65" s="16"/>
    </row>
    <row r="66" spans="1:26" ht="12.75" customHeight="1" x14ac:dyDescent="0.2">
      <c r="A66" s="16"/>
      <c r="B66" s="37" t="s">
        <v>66</v>
      </c>
      <c r="C66" s="34">
        <f t="shared" ref="C66:E66" si="7">C63-C65</f>
        <v>523.84598003539998</v>
      </c>
      <c r="D66" s="34">
        <f t="shared" si="7"/>
        <v>565.81061249999993</v>
      </c>
      <c r="E66" s="34">
        <f t="shared" si="7"/>
        <v>605.41735537499994</v>
      </c>
      <c r="F66" s="16"/>
      <c r="G66" s="16"/>
      <c r="H66" s="16"/>
      <c r="I66" s="16"/>
      <c r="J66" s="16"/>
      <c r="K66" s="16"/>
      <c r="L66" s="16"/>
      <c r="M66" s="16"/>
      <c r="N66" s="16"/>
      <c r="O66" s="16"/>
      <c r="P66" s="16"/>
      <c r="Q66" s="16"/>
      <c r="R66" s="16"/>
      <c r="S66" s="16"/>
      <c r="T66" s="16"/>
      <c r="U66" s="16"/>
      <c r="V66" s="16"/>
      <c r="W66" s="16"/>
      <c r="X66" s="16"/>
      <c r="Y66" s="16"/>
      <c r="Z66" s="16"/>
    </row>
    <row r="67" spans="1:26" ht="12.75" customHeight="1" x14ac:dyDescent="0.2">
      <c r="A67" s="16"/>
      <c r="B67" s="18"/>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2.75" customHeight="1" x14ac:dyDescent="0.2">
      <c r="A68" s="16"/>
      <c r="B68" s="18" t="s">
        <v>67</v>
      </c>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2.75" customHeight="1" x14ac:dyDescent="0.2">
      <c r="A69" s="16"/>
      <c r="B69" s="18"/>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2.75" customHeight="1" x14ac:dyDescent="0.2">
      <c r="A70" s="16"/>
      <c r="B70" s="18" t="s">
        <v>68</v>
      </c>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2.75" customHeight="1" x14ac:dyDescent="0.2">
      <c r="A71" s="16"/>
      <c r="B71" s="18"/>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2.75" customHeight="1" x14ac:dyDescent="0.2">
      <c r="A72" s="16"/>
      <c r="B72" s="27"/>
      <c r="C72" s="20">
        <v>2019</v>
      </c>
      <c r="D72" s="31">
        <f t="shared" ref="D72:E72" si="8">C72+1</f>
        <v>2020</v>
      </c>
      <c r="E72" s="31">
        <f t="shared" si="8"/>
        <v>2021</v>
      </c>
      <c r="F72" s="16"/>
      <c r="G72" s="16"/>
      <c r="H72" s="16"/>
      <c r="I72" s="16"/>
      <c r="J72" s="16"/>
      <c r="K72" s="16"/>
      <c r="L72" s="16"/>
      <c r="M72" s="16"/>
      <c r="N72" s="16"/>
      <c r="O72" s="16"/>
      <c r="P72" s="16"/>
      <c r="Q72" s="16"/>
      <c r="R72" s="16"/>
      <c r="S72" s="16"/>
      <c r="T72" s="16"/>
      <c r="U72" s="16"/>
      <c r="V72" s="16"/>
      <c r="W72" s="16"/>
      <c r="X72" s="16"/>
      <c r="Y72" s="16"/>
      <c r="Z72" s="16"/>
    </row>
    <row r="73" spans="1:26" ht="12.75" customHeight="1" x14ac:dyDescent="0.2">
      <c r="A73" s="16"/>
      <c r="B73" s="27" t="s">
        <v>57</v>
      </c>
      <c r="C73" s="35">
        <f t="shared" ref="C73:E73" si="9">C56</f>
        <v>3618.77</v>
      </c>
      <c r="D73" s="35">
        <f t="shared" si="9"/>
        <v>3872.1</v>
      </c>
      <c r="E73" s="35">
        <f t="shared" si="9"/>
        <v>4143.1469999999999</v>
      </c>
      <c r="F73" s="16"/>
      <c r="G73" s="16"/>
      <c r="H73" s="16"/>
      <c r="I73" s="16"/>
      <c r="J73" s="16"/>
      <c r="K73" s="16"/>
      <c r="L73" s="16"/>
      <c r="M73" s="16"/>
      <c r="N73" s="16"/>
      <c r="O73" s="16"/>
      <c r="P73" s="16"/>
      <c r="Q73" s="16"/>
      <c r="R73" s="16"/>
      <c r="S73" s="16"/>
      <c r="T73" s="16"/>
      <c r="U73" s="16"/>
      <c r="V73" s="16"/>
      <c r="W73" s="16"/>
      <c r="X73" s="16"/>
      <c r="Y73" s="16"/>
      <c r="Z73" s="16"/>
    </row>
    <row r="74" spans="1:26" ht="12.75" customHeight="1" x14ac:dyDescent="0.2">
      <c r="A74" s="16"/>
      <c r="B74" s="27" t="s">
        <v>69</v>
      </c>
      <c r="C74" s="34">
        <f>C73-3432.9</f>
        <v>185.86999999999989</v>
      </c>
      <c r="D74" s="34">
        <f t="shared" ref="D74:E74" si="10">D73-C73</f>
        <v>253.32999999999993</v>
      </c>
      <c r="E74" s="34">
        <f t="shared" si="10"/>
        <v>271.04700000000003</v>
      </c>
      <c r="F74" s="16"/>
      <c r="G74" s="16"/>
      <c r="H74" s="16"/>
      <c r="I74" s="16"/>
      <c r="J74" s="16"/>
      <c r="K74" s="16"/>
      <c r="L74" s="16"/>
      <c r="M74" s="16"/>
      <c r="N74" s="16"/>
      <c r="O74" s="16"/>
      <c r="P74" s="16"/>
      <c r="Q74" s="16"/>
      <c r="R74" s="16"/>
      <c r="S74" s="16"/>
      <c r="T74" s="16"/>
      <c r="U74" s="16"/>
      <c r="V74" s="16"/>
      <c r="W74" s="16"/>
      <c r="X74" s="16"/>
      <c r="Y74" s="16"/>
      <c r="Z74" s="16"/>
    </row>
    <row r="75" spans="1:26" ht="12.75" customHeight="1" x14ac:dyDescent="0.2">
      <c r="A75" s="16"/>
      <c r="B75" s="27" t="s">
        <v>70</v>
      </c>
      <c r="C75" s="29">
        <v>-3.1E-2</v>
      </c>
      <c r="D75" s="29">
        <v>0.1</v>
      </c>
      <c r="E75" s="29">
        <v>0.1</v>
      </c>
      <c r="F75" s="16"/>
      <c r="G75" s="16"/>
      <c r="H75" s="16"/>
      <c r="I75" s="16"/>
      <c r="J75" s="16"/>
      <c r="K75" s="16"/>
      <c r="L75" s="16"/>
      <c r="M75" s="16"/>
      <c r="N75" s="16"/>
      <c r="O75" s="16"/>
      <c r="P75" s="16"/>
      <c r="Q75" s="16"/>
      <c r="R75" s="16"/>
      <c r="S75" s="16"/>
      <c r="T75" s="16"/>
      <c r="U75" s="16"/>
      <c r="V75" s="16"/>
      <c r="W75" s="16"/>
      <c r="X75" s="16"/>
      <c r="Y75" s="16"/>
      <c r="Z75" s="16"/>
    </row>
    <row r="76" spans="1:26" ht="12.75" customHeight="1" x14ac:dyDescent="0.2">
      <c r="A76" s="16"/>
      <c r="B76" s="27" t="s">
        <v>71</v>
      </c>
      <c r="C76" s="38">
        <f t="shared" ref="C76:E76" si="11">C74*C75</f>
        <v>-5.7619699999999963</v>
      </c>
      <c r="D76" s="34">
        <f t="shared" si="11"/>
        <v>25.332999999999995</v>
      </c>
      <c r="E76" s="34">
        <f t="shared" si="11"/>
        <v>27.104700000000005</v>
      </c>
      <c r="F76" s="16"/>
      <c r="G76" s="16"/>
      <c r="H76" s="16"/>
      <c r="I76" s="16"/>
      <c r="J76" s="16"/>
      <c r="K76" s="16"/>
      <c r="L76" s="16"/>
      <c r="M76" s="16"/>
      <c r="N76" s="16"/>
      <c r="O76" s="16"/>
      <c r="P76" s="16"/>
      <c r="Q76" s="16"/>
      <c r="R76" s="16"/>
      <c r="S76" s="16"/>
      <c r="T76" s="16"/>
      <c r="U76" s="16"/>
      <c r="V76" s="16"/>
      <c r="W76" s="16"/>
      <c r="X76" s="16"/>
      <c r="Y76" s="16"/>
      <c r="Z76" s="16"/>
    </row>
    <row r="77" spans="1:26" ht="12.75" customHeight="1" x14ac:dyDescent="0.2">
      <c r="A77" s="16"/>
      <c r="B77" s="27" t="s">
        <v>72</v>
      </c>
      <c r="C77" s="29">
        <v>0.13800000000000001</v>
      </c>
      <c r="D77" s="29">
        <v>0.15</v>
      </c>
      <c r="E77" s="29">
        <v>0.15</v>
      </c>
      <c r="F77" s="16"/>
      <c r="G77" s="16"/>
      <c r="H77" s="16"/>
      <c r="I77" s="16"/>
      <c r="J77" s="16"/>
      <c r="K77" s="16"/>
      <c r="L77" s="16"/>
      <c r="M77" s="16"/>
      <c r="N77" s="16"/>
      <c r="O77" s="16"/>
      <c r="P77" s="16"/>
      <c r="Q77" s="16"/>
      <c r="R77" s="16"/>
      <c r="S77" s="16"/>
      <c r="T77" s="16"/>
      <c r="U77" s="16"/>
      <c r="V77" s="16"/>
      <c r="W77" s="16"/>
      <c r="X77" s="16"/>
      <c r="Y77" s="16"/>
      <c r="Z77" s="16"/>
    </row>
    <row r="78" spans="1:26" ht="12.75" customHeight="1" x14ac:dyDescent="0.2">
      <c r="A78" s="16"/>
      <c r="B78" s="27" t="s">
        <v>73</v>
      </c>
      <c r="C78" s="34">
        <f t="shared" ref="C78:E78" si="12">C74*C77</f>
        <v>25.650059999999986</v>
      </c>
      <c r="D78" s="34">
        <f t="shared" si="12"/>
        <v>37.999499999999991</v>
      </c>
      <c r="E78" s="34">
        <f t="shared" si="12"/>
        <v>40.657050000000005</v>
      </c>
      <c r="F78" s="16"/>
      <c r="G78" s="16"/>
      <c r="H78" s="16"/>
      <c r="I78" s="16"/>
      <c r="J78" s="16"/>
      <c r="K78" s="16"/>
      <c r="L78" s="16"/>
      <c r="M78" s="16"/>
      <c r="N78" s="16"/>
      <c r="O78" s="16"/>
      <c r="P78" s="16"/>
      <c r="Q78" s="16"/>
      <c r="R78" s="16"/>
      <c r="S78" s="16"/>
      <c r="T78" s="16"/>
      <c r="U78" s="16"/>
      <c r="V78" s="16"/>
      <c r="W78" s="16"/>
      <c r="X78" s="16"/>
      <c r="Y78" s="16"/>
      <c r="Z78" s="16"/>
    </row>
    <row r="79" spans="1:26" ht="12.75" customHeight="1" x14ac:dyDescent="0.2">
      <c r="A79" s="16"/>
      <c r="B79" s="27" t="s">
        <v>74</v>
      </c>
      <c r="C79" s="34">
        <f t="shared" ref="C79:E79" si="13">C76+C78</f>
        <v>19.888089999999991</v>
      </c>
      <c r="D79" s="34">
        <f t="shared" si="13"/>
        <v>63.332499999999982</v>
      </c>
      <c r="E79" s="34">
        <f t="shared" si="13"/>
        <v>67.761750000000006</v>
      </c>
      <c r="F79" s="16"/>
      <c r="G79" s="16"/>
      <c r="H79" s="16"/>
      <c r="I79" s="16"/>
      <c r="J79" s="16"/>
      <c r="K79" s="16"/>
      <c r="L79" s="16"/>
      <c r="M79" s="16"/>
      <c r="N79" s="16"/>
      <c r="O79" s="16"/>
      <c r="P79" s="16"/>
      <c r="Q79" s="16"/>
      <c r="R79" s="16"/>
      <c r="S79" s="16"/>
      <c r="T79" s="16"/>
      <c r="U79" s="16"/>
      <c r="V79" s="16"/>
      <c r="W79" s="16"/>
      <c r="X79" s="16"/>
      <c r="Y79" s="16"/>
      <c r="Z79" s="16"/>
    </row>
    <row r="80" spans="1:26" ht="12.75" customHeight="1" x14ac:dyDescent="0.2">
      <c r="A80" s="16"/>
      <c r="B80" s="39"/>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2.75" customHeight="1" x14ac:dyDescent="0.2">
      <c r="A81" s="16"/>
      <c r="B81" s="18"/>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2.75" customHeight="1" x14ac:dyDescent="0.2">
      <c r="A82" s="16"/>
      <c r="B82" s="18" t="s">
        <v>75</v>
      </c>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2.75" customHeight="1" x14ac:dyDescent="0.2">
      <c r="A83" s="16"/>
      <c r="B83" s="18"/>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2.75" customHeight="1" x14ac:dyDescent="0.2">
      <c r="A84" s="16"/>
      <c r="B84" s="27"/>
      <c r="C84" s="20">
        <v>2019</v>
      </c>
      <c r="D84" s="31">
        <f t="shared" ref="D84:E84" si="14">C84+1</f>
        <v>2020</v>
      </c>
      <c r="E84" s="31">
        <f t="shared" si="14"/>
        <v>2021</v>
      </c>
      <c r="F84" s="16"/>
      <c r="G84" s="16"/>
      <c r="H84" s="16"/>
      <c r="I84" s="16"/>
      <c r="J84" s="16"/>
      <c r="K84" s="16"/>
      <c r="L84" s="16"/>
      <c r="M84" s="16"/>
      <c r="N84" s="16"/>
      <c r="O84" s="16"/>
      <c r="P84" s="16"/>
      <c r="Q84" s="16"/>
      <c r="R84" s="16"/>
      <c r="S84" s="16"/>
      <c r="T84" s="16"/>
      <c r="U84" s="16"/>
      <c r="V84" s="16"/>
      <c r="W84" s="16"/>
      <c r="X84" s="16"/>
      <c r="Y84" s="16"/>
      <c r="Z84" s="16"/>
    </row>
    <row r="85" spans="1:26" ht="12.75" customHeight="1" x14ac:dyDescent="0.2">
      <c r="A85" s="16"/>
      <c r="B85" s="40" t="s">
        <v>76</v>
      </c>
      <c r="C85" s="34">
        <f t="shared" ref="C85:E85" si="15">C66</f>
        <v>523.84598003539998</v>
      </c>
      <c r="D85" s="34">
        <f t="shared" si="15"/>
        <v>565.81061249999993</v>
      </c>
      <c r="E85" s="34">
        <f t="shared" si="15"/>
        <v>605.41735537499994</v>
      </c>
      <c r="F85" s="16"/>
      <c r="G85" s="16"/>
      <c r="H85" s="16"/>
      <c r="I85" s="16"/>
      <c r="J85" s="16"/>
      <c r="K85" s="16"/>
      <c r="L85" s="16"/>
      <c r="M85" s="16"/>
      <c r="N85" s="16"/>
      <c r="O85" s="16"/>
      <c r="P85" s="16"/>
      <c r="Q85" s="16"/>
      <c r="R85" s="16"/>
      <c r="S85" s="16"/>
      <c r="T85" s="16"/>
      <c r="U85" s="16"/>
      <c r="V85" s="16"/>
      <c r="W85" s="16"/>
      <c r="X85" s="16"/>
      <c r="Y85" s="16"/>
      <c r="Z85" s="16"/>
    </row>
    <row r="86" spans="1:26" ht="12.75" customHeight="1" x14ac:dyDescent="0.2">
      <c r="A86" s="16"/>
      <c r="B86" s="40" t="s">
        <v>77</v>
      </c>
      <c r="C86" s="34">
        <f t="shared" ref="C86:E86" si="16">C79</f>
        <v>19.888089999999991</v>
      </c>
      <c r="D86" s="34">
        <f t="shared" si="16"/>
        <v>63.332499999999982</v>
      </c>
      <c r="E86" s="34">
        <f t="shared" si="16"/>
        <v>67.761750000000006</v>
      </c>
      <c r="F86" s="16"/>
      <c r="G86" s="16"/>
      <c r="H86" s="16"/>
      <c r="I86" s="16"/>
      <c r="J86" s="16"/>
      <c r="K86" s="16"/>
      <c r="L86" s="16"/>
      <c r="M86" s="16"/>
      <c r="N86" s="16"/>
      <c r="O86" s="16"/>
      <c r="P86" s="16"/>
      <c r="Q86" s="16"/>
      <c r="R86" s="16"/>
      <c r="S86" s="16"/>
      <c r="T86" s="16"/>
      <c r="U86" s="16"/>
      <c r="V86" s="16"/>
      <c r="W86" s="16"/>
      <c r="X86" s="16"/>
      <c r="Y86" s="16"/>
      <c r="Z86" s="16"/>
    </row>
    <row r="87" spans="1:26" ht="12.75" customHeight="1" x14ac:dyDescent="0.2">
      <c r="A87" s="16"/>
      <c r="B87" s="27" t="s">
        <v>78</v>
      </c>
      <c r="C87" s="34">
        <f t="shared" ref="C87:E87" si="17">C85-C86</f>
        <v>503.9578900354</v>
      </c>
      <c r="D87" s="34">
        <f t="shared" si="17"/>
        <v>502.47811249999995</v>
      </c>
      <c r="E87" s="34">
        <f t="shared" si="17"/>
        <v>537.65560537499994</v>
      </c>
      <c r="F87" s="16"/>
      <c r="G87" s="16"/>
      <c r="H87" s="16"/>
      <c r="I87" s="16"/>
      <c r="J87" s="16"/>
      <c r="K87" s="16"/>
      <c r="L87" s="16"/>
      <c r="M87" s="16"/>
      <c r="N87" s="16"/>
      <c r="O87" s="16"/>
      <c r="P87" s="16"/>
      <c r="Q87" s="16"/>
      <c r="R87" s="16"/>
      <c r="S87" s="16"/>
      <c r="T87" s="16"/>
      <c r="U87" s="16"/>
      <c r="V87" s="16"/>
      <c r="W87" s="16"/>
      <c r="X87" s="16"/>
      <c r="Y87" s="16"/>
      <c r="Z87" s="16"/>
    </row>
    <row r="88" spans="1:26" ht="12.75" customHeight="1" x14ac:dyDescent="0.2">
      <c r="A88" s="16"/>
      <c r="B88" s="18"/>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2.75" customHeight="1" x14ac:dyDescent="0.2">
      <c r="A89" s="16"/>
      <c r="B89" s="30" t="s">
        <v>79</v>
      </c>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2.75" customHeight="1" x14ac:dyDescent="0.2">
      <c r="A90" s="16"/>
      <c r="B90" s="18"/>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2.75" customHeight="1" x14ac:dyDescent="0.2">
      <c r="A91" s="16"/>
      <c r="B91" s="18" t="s">
        <v>80</v>
      </c>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2.75" customHeight="1" x14ac:dyDescent="0.2">
      <c r="A92" s="16"/>
      <c r="B92" s="18"/>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2.75" customHeight="1" x14ac:dyDescent="0.2">
      <c r="A93" s="16"/>
      <c r="B93" s="18" t="s">
        <v>81</v>
      </c>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2.75" customHeight="1" x14ac:dyDescent="0.2">
      <c r="A94" s="16"/>
      <c r="B94" s="18"/>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2.75" customHeight="1" x14ac:dyDescent="0.2">
      <c r="A95" s="16"/>
      <c r="B95" s="18" t="s">
        <v>82</v>
      </c>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2.75" customHeight="1" x14ac:dyDescent="0.2">
      <c r="A96" s="16"/>
      <c r="B96" s="18"/>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2.75" customHeight="1" x14ac:dyDescent="0.2">
      <c r="A97" s="16"/>
      <c r="B97" s="26" t="s">
        <v>83</v>
      </c>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2.75" customHeight="1" x14ac:dyDescent="0.2">
      <c r="A98" s="16"/>
      <c r="B98" s="41" t="s">
        <v>84</v>
      </c>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2.75" customHeight="1" x14ac:dyDescent="0.2">
      <c r="A99" s="16"/>
      <c r="B99" s="2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2.75" customHeight="1" x14ac:dyDescent="0.2">
      <c r="A100" s="16"/>
      <c r="B100" s="18" t="s">
        <v>85</v>
      </c>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customHeight="1" x14ac:dyDescent="0.2">
      <c r="A101" s="16"/>
      <c r="B101" s="18"/>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customHeight="1" x14ac:dyDescent="0.2">
      <c r="A102" s="16"/>
      <c r="B102" s="18" t="s">
        <v>86</v>
      </c>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customHeight="1" x14ac:dyDescent="0.2">
      <c r="A103" s="16"/>
      <c r="B103" s="18"/>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customHeight="1" x14ac:dyDescent="0.2">
      <c r="A104" s="16"/>
      <c r="B104" s="30" t="s">
        <v>87</v>
      </c>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customHeight="1" x14ac:dyDescent="0.2">
      <c r="A105" s="16"/>
      <c r="B105" s="18"/>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customHeight="1" x14ac:dyDescent="0.2">
      <c r="A106" s="16"/>
      <c r="B106" s="18" t="s">
        <v>88</v>
      </c>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customHeight="1" x14ac:dyDescent="0.2">
      <c r="A107" s="16"/>
      <c r="B107" s="18"/>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customHeight="1" x14ac:dyDescent="0.2">
      <c r="A108" s="16"/>
      <c r="B108" s="27"/>
      <c r="C108" s="42" t="s">
        <v>89</v>
      </c>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customHeight="1" x14ac:dyDescent="0.2">
      <c r="A109" s="16"/>
      <c r="B109" s="22" t="s">
        <v>90</v>
      </c>
      <c r="C109" s="43">
        <v>418</v>
      </c>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customHeight="1" x14ac:dyDescent="0.2">
      <c r="A110" s="16"/>
      <c r="B110" s="22" t="s">
        <v>91</v>
      </c>
      <c r="C110" s="44">
        <v>39.35</v>
      </c>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customHeight="1" x14ac:dyDescent="0.2">
      <c r="A111" s="16"/>
      <c r="B111" s="22" t="s">
        <v>92</v>
      </c>
      <c r="C111" s="45">
        <f>C109*C110</f>
        <v>16448.3</v>
      </c>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customHeight="1" x14ac:dyDescent="0.2">
      <c r="A112" s="16"/>
      <c r="B112" s="18"/>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customHeight="1" x14ac:dyDescent="0.2">
      <c r="A113" s="16"/>
      <c r="B113" s="30" t="s">
        <v>93</v>
      </c>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customHeight="1" x14ac:dyDescent="0.2">
      <c r="A114" s="16"/>
      <c r="B114" s="18"/>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75" customHeight="1" x14ac:dyDescent="0.2">
      <c r="A115" s="16"/>
      <c r="B115" s="18" t="s">
        <v>94</v>
      </c>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customHeight="1" x14ac:dyDescent="0.2">
      <c r="A116" s="16"/>
      <c r="B116" s="18"/>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customHeight="1" x14ac:dyDescent="0.2">
      <c r="A117" s="16"/>
      <c r="B117" s="18" t="s">
        <v>95</v>
      </c>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customHeight="1" x14ac:dyDescent="0.2">
      <c r="A118" s="16"/>
      <c r="B118" s="18"/>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customHeight="1" x14ac:dyDescent="0.2">
      <c r="A119" s="16"/>
      <c r="B119" s="18" t="s">
        <v>96</v>
      </c>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customHeight="1" x14ac:dyDescent="0.2">
      <c r="A120" s="16"/>
      <c r="B120" s="18"/>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customHeight="1" x14ac:dyDescent="0.2">
      <c r="A121" s="16"/>
      <c r="B121" s="18" t="s">
        <v>97</v>
      </c>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75"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customHeight="1"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customHeight="1"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customHeight="1"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customHeight="1"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customHeight="1"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customHeight="1"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customHeight="1"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customHeight="1"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customHeight="1"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customHeight="1"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customHeight="1"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customHeight="1"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customHeight="1"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customHeight="1"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75" customHeight="1"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customHeight="1"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customHeight="1"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customHeight="1"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customHeight="1"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customHeight="1"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customHeight="1"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customHeight="1"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customHeight="1"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customHeight="1"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customHeight="1"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customHeight="1"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customHeight="1"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customHeight="1"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customHeight="1"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customHeight="1"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customHeight="1"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customHeight="1"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customHeight="1"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customHeight="1"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customHeight="1"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customHeight="1"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75" customHeight="1"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customHeight="1"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customHeight="1"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customHeight="1"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customHeight="1"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customHeight="1"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customHeight="1"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customHeight="1"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customHeight="1"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customHeight="1"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customHeight="1"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customHeight="1"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customHeight="1"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customHeight="1"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customHeight="1"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75" customHeight="1"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75" customHeight="1"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75" customHeight="1"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75" customHeight="1"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75" customHeight="1"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75" customHeight="1"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75" customHeight="1"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75" customHeight="1"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75" customHeight="1"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75" customHeight="1"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75" customHeight="1"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75" customHeight="1"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75" customHeight="1"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75" customHeight="1"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75" customHeight="1"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75" customHeight="1"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75" customHeight="1"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75" customHeight="1"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75" customHeight="1"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75" customHeight="1"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75" customHeight="1"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75" customHeight="1"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75" customHeight="1"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75" customHeight="1"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75" customHeight="1"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75" customHeight="1"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75" customHeight="1"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75" customHeight="1"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75" customHeight="1"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75" customHeight="1"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75" customHeight="1"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75" customHeight="1"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75" customHeight="1"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75" customHeight="1"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75" customHeight="1"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75" customHeight="1"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75" customHeight="1"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75" customHeight="1"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75" customHeight="1"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75" customHeight="1"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75" customHeight="1"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75" customHeight="1"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75" customHeight="1"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75" customHeight="1"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75" customHeight="1"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75" customHeight="1"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75" customHeight="1"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75" customHeight="1"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75" customHeight="1"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75" customHeight="1"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75" customHeight="1"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75" customHeight="1"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75" customHeight="1"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75" customHeight="1"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75" customHeight="1"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75" customHeight="1"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75" customHeight="1"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75" customHeight="1"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75" customHeight="1"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75" customHeight="1"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75" customHeight="1"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75" customHeight="1"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75" customHeight="1"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75" customHeight="1"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75" customHeight="1"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75" customHeight="1"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75" customHeight="1"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75" customHeight="1"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75" customHeight="1"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75" customHeight="1"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75" customHeight="1"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75" customHeight="1"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75" customHeight="1"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75" customHeight="1"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75" customHeight="1"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75" customHeight="1"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75" customHeight="1"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75" customHeight="1"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75" customHeight="1"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75" customHeight="1"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75" customHeight="1"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75" customHeight="1"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75" customHeight="1"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75" customHeight="1"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75" customHeight="1"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75" customHeight="1"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75" customHeight="1"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75" customHeight="1"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75" customHeight="1"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75" customHeight="1"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75" customHeight="1"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75" customHeight="1"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75" customHeight="1"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75" customHeight="1"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75" customHeight="1"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75" customHeight="1"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75" customHeight="1"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75" customHeight="1"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75" customHeight="1"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75" customHeight="1"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75" customHeight="1"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75" customHeight="1"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75" customHeight="1"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75" customHeight="1"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75" customHeight="1"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75" customHeight="1"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75" customHeight="1"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75" customHeight="1"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75" customHeight="1"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2.75" customHeight="1"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2.75" customHeight="1"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2.75" customHeight="1"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2.75" customHeight="1"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2.75" customHeight="1"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2.75" customHeight="1"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2.75" customHeight="1"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2.75" customHeight="1"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2.75" customHeight="1"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2.75" customHeight="1"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2.75" customHeight="1"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2.75" customHeight="1"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2.75" customHeight="1"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2.75" customHeight="1"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2.75" customHeight="1"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2.75" customHeight="1"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2.75" customHeight="1"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2.75" customHeight="1"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2.75" customHeight="1"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2.75" customHeight="1"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2.75" customHeight="1"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2.75" customHeight="1"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2.75" customHeight="1"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2.75" customHeight="1"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2.75" customHeight="1"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2.75" customHeight="1"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2.75" customHeight="1"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2.75" customHeight="1"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2.75" customHeight="1"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2.75" customHeight="1"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2.75" customHeight="1"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2.75" customHeight="1"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2.75" customHeight="1"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2.75" customHeight="1"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2.75" customHeight="1"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2.75" customHeight="1"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2.75" customHeight="1"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2.75" customHeight="1"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2.75" customHeight="1"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2.75" customHeight="1"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2.75" customHeight="1"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2.75" customHeight="1"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2.75" customHeight="1"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2.75" customHeight="1"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2.75" customHeight="1"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2.75" customHeight="1"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2.75" customHeight="1"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2.75" customHeight="1"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2.75" customHeight="1"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2.75" customHeight="1"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2.75" customHeight="1"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2.75" customHeight="1"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2.75" customHeight="1"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2.75" customHeight="1"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2.75" customHeight="1"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2.75" customHeight="1"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2.75" customHeight="1"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2.75" customHeight="1"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2.75" customHeight="1"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2.75" customHeight="1"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2.75" customHeight="1"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2.75" customHeight="1"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2.75" customHeight="1"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2.75" customHeight="1"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2.75" customHeight="1"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2.75" customHeight="1"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2.75" customHeight="1"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2.75" customHeight="1"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2.75" customHeight="1"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2.75" customHeight="1"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2.75" customHeight="1"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2.75" customHeight="1"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2.75" customHeight="1"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2.75" customHeight="1"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2.75" customHeight="1"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2.75" customHeight="1"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2.75" customHeight="1"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2.75" customHeight="1"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2.75" customHeight="1"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2.75" customHeight="1"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2.75" customHeight="1"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2.75" customHeight="1"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2.75" customHeight="1"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2.75" customHeight="1"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2.75" customHeight="1"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2.75" customHeight="1"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2.75" customHeight="1"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2.75" customHeight="1"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2.75" customHeight="1"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2.75" customHeight="1"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2.75" customHeight="1"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2.75" customHeight="1"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2.75" customHeight="1"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2.75" customHeight="1"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2.75" customHeight="1"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2.75" customHeight="1"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2.75" customHeight="1"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2.75" customHeight="1"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2.75" customHeight="1"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2.75" customHeight="1"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2.75" customHeight="1"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2.75" customHeight="1"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2.75" customHeight="1"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2.75" customHeight="1"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2.75" customHeight="1"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2.75" customHeight="1"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2.75" customHeight="1"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2.75" customHeight="1"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2.75" customHeight="1"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2.75" customHeight="1"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2.75" customHeight="1"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2.75" customHeight="1"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2.75" customHeight="1"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2.75" customHeight="1"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2.75" customHeight="1"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2.75" customHeight="1"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2.75" customHeight="1"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2.75" customHeight="1"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2.75" customHeight="1"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2.75" customHeight="1"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2.75" customHeight="1"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2.75" customHeight="1"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2.75" customHeight="1"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2.75" customHeight="1"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2.75" customHeight="1"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2.75" customHeight="1"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2.75" customHeight="1"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2.75" customHeight="1"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2.75" customHeight="1"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2.75" customHeight="1"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2.75" customHeight="1"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2.75" customHeight="1"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2.75" customHeight="1"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2.75" customHeight="1"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2.75" customHeight="1"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2.75" customHeight="1"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2.75" customHeight="1"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2.75" customHeight="1"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2.75" customHeight="1"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2.75" customHeight="1"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2.75" customHeight="1"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2.75" customHeight="1"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2.75" customHeight="1"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2.75" customHeight="1"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2.75" customHeight="1"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2.75" customHeight="1"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2.75" customHeight="1"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2.75" customHeight="1"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2.75" customHeight="1"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2.75" customHeight="1"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2.75" customHeight="1"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2.75" customHeight="1"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2.75" customHeight="1"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2.75" customHeight="1"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2.75" customHeight="1"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2.75" customHeight="1"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2.75" customHeight="1"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2.75" customHeight="1"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2.75" customHeight="1"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2.75" customHeight="1"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2.75" customHeight="1"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2.75" customHeight="1"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2.75" customHeight="1"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2.75" customHeight="1"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2.75" customHeight="1"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2.75" customHeight="1"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2.75" customHeight="1"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2.75" customHeight="1"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2.75" customHeight="1"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2.75" customHeight="1"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2.75" customHeight="1"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2.75" customHeight="1"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2.75" customHeight="1"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2.75" customHeight="1"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2.75" customHeight="1"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2.75" customHeight="1"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2.75" customHeight="1"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2.75" customHeight="1"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2.75" customHeight="1"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2.75" customHeight="1"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2.75" customHeight="1"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2.75" customHeight="1"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2.75" customHeight="1"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2.75" customHeight="1"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2.75" customHeight="1"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2.75" customHeight="1"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2.75" customHeight="1"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2.75" customHeight="1"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2.75" customHeight="1"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2.75" customHeight="1"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2.75" customHeight="1"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2.75" customHeight="1"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2.75" customHeight="1"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2.75" customHeight="1"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2.75" customHeight="1"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2.75" customHeight="1"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2.75" customHeight="1"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2.75" customHeight="1"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2.75" customHeight="1"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2.75" customHeight="1"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2.75" customHeight="1"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2.75" customHeight="1"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2.75" customHeight="1"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2.75" customHeight="1"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2.75" customHeight="1"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2.75" customHeight="1"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2.75" customHeight="1"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2.75" customHeight="1"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2.75" customHeight="1"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2.75" customHeight="1"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2.75" customHeight="1"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2.75" customHeight="1"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2.75" customHeight="1"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2.75" customHeight="1"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2.75" customHeight="1"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2.75" customHeight="1"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2.75" customHeight="1"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2.75" customHeight="1"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2.75" customHeight="1"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2.75" customHeight="1"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2.75" customHeight="1"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2.75" customHeight="1"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2.75" customHeight="1"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2.75" customHeight="1"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2.75" customHeight="1"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2.75" customHeight="1"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2.75" customHeight="1"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2.75" customHeight="1"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2.75" customHeight="1"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2.75" customHeight="1"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2.75" customHeight="1"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2.75" customHeight="1"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2.75" customHeight="1"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2.75" customHeight="1"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2.75" customHeight="1"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2.75" customHeight="1"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2.75" customHeight="1"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2.75" customHeight="1"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2.75" customHeight="1"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2.75" customHeight="1"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2.75" customHeight="1"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2.75" customHeight="1"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2.75" customHeight="1"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2.75" customHeight="1"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2.75" customHeight="1"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2.75" customHeight="1"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2.75" customHeight="1"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2.75" customHeight="1"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2.75" customHeight="1"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2.75" customHeight="1"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2.75" customHeight="1"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2.75" customHeight="1"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2.75" customHeight="1"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2.75" customHeight="1"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2.75" customHeight="1"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2.75" customHeight="1"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2.75" customHeight="1"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2.75" customHeight="1"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2.75" customHeight="1"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2.75" customHeight="1"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2.75" customHeight="1"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2.75" customHeight="1"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2.75" customHeight="1"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2.75" customHeight="1"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2.75" customHeight="1"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2.75" customHeight="1"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2.75" customHeight="1"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2.75" customHeight="1"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2.75" customHeight="1"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2.75" customHeight="1"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2.75" customHeight="1"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2.75" customHeight="1"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2.75" customHeight="1"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2.75" customHeight="1"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2.75" customHeight="1"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2.75" customHeight="1"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2.75" customHeight="1"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2.75" customHeight="1"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2.75" customHeight="1"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2.75" customHeight="1"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2.75" customHeight="1"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2.75" customHeight="1"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2.75" customHeight="1"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2.75" customHeight="1"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2.75" customHeight="1"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2.75" customHeight="1"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2.75" customHeight="1"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2.75" customHeight="1"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2.75" customHeight="1"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2.75" customHeight="1"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2.75" customHeight="1"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2.75" customHeight="1"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2.75" customHeight="1"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2.75" customHeight="1"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2.75" customHeight="1"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2.75" customHeight="1"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2.75" customHeight="1"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2.75" customHeight="1"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2.75" customHeight="1"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2.75" customHeight="1"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2.75" customHeight="1"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2.75" customHeight="1"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2.75" customHeight="1"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2.75" customHeight="1"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2.75" customHeight="1"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2.75" customHeight="1"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2.75" customHeight="1"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2.75" customHeight="1"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2.75" customHeight="1"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2.75" customHeight="1"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2.75" customHeight="1"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2.75" customHeight="1"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2.75" customHeight="1"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2.75" customHeight="1"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2.75" customHeight="1"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2.75" customHeight="1"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2.75" customHeight="1"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2.75" customHeight="1"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2.75" customHeight="1"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2.75" customHeight="1"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2.75" customHeight="1"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2.75" customHeight="1"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2.75" customHeight="1"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2.75" customHeight="1"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2.75" customHeight="1"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2.75" customHeight="1"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2.75" customHeight="1"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2.75" customHeight="1"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2.75" customHeight="1"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2.75" customHeight="1"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2.75" customHeight="1"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2.75" customHeight="1"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2.75" customHeight="1"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2.75" customHeight="1"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2.75" customHeight="1"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2.75" customHeight="1"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2.75" customHeight="1"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2.75" customHeight="1"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2.75" customHeight="1"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2.75" customHeight="1"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2.75" customHeight="1"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2.75" customHeight="1"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2.75" customHeight="1"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2.75" customHeight="1"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2.75" customHeight="1"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2.75" customHeight="1"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2.75" customHeight="1"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2.75" customHeight="1"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2.75" customHeight="1"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2.75" customHeight="1"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2.75" customHeight="1"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2.75" customHeight="1"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2.75" customHeight="1"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2.75" customHeight="1"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2.75" customHeight="1"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2.75" customHeight="1"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2.75" customHeight="1"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2.75" customHeight="1"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2.75" customHeight="1"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2.75" customHeight="1"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2.75" customHeight="1"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2.75" customHeight="1"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2.75" customHeight="1"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2.75" customHeight="1"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2.75" customHeight="1"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2.75" customHeight="1"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2.75" customHeight="1"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2.75" customHeight="1"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2.75" customHeight="1"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2.75" customHeight="1"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2.75" customHeight="1"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2.75" customHeight="1"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2.75" customHeight="1"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2.75" customHeight="1"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2.75" customHeight="1"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2.75" customHeight="1"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2.75" customHeight="1"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2.75" customHeight="1"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2.75" customHeight="1"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2.75" customHeight="1"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2.75" customHeight="1"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2.75" customHeight="1"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2.75" customHeight="1"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2.75" customHeight="1"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2.75" customHeight="1"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2.75" customHeight="1"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2.75" customHeight="1"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2.75" customHeight="1"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2.75" customHeight="1"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2.75" customHeight="1"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2.75" customHeight="1"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2.75" customHeight="1"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2.75" customHeight="1"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2.75" customHeight="1"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2.75" customHeight="1"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2.75" customHeight="1"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2.75" customHeight="1"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2.75" customHeight="1"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2.75" customHeight="1"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2.75" customHeight="1"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2.75" customHeight="1"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2.75" customHeight="1"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2.75" customHeight="1"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2.75" customHeight="1"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2.75" customHeight="1"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2.75" customHeight="1"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2.75" customHeight="1"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2.75" customHeight="1"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2.75" customHeight="1"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2.75" customHeight="1"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2.75" customHeight="1"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2.75" customHeight="1"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2.75" customHeight="1"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2.75" customHeight="1"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2.75" customHeight="1"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2.75" customHeight="1"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2.75" customHeight="1"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2.75" customHeight="1"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2.75" customHeight="1"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2.75" customHeight="1"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2.75" customHeight="1"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2.75" customHeight="1"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2.75" customHeight="1"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2.75" customHeight="1"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2.75" customHeight="1"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2.75" customHeight="1"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2.75" customHeight="1"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2.75" customHeight="1"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2.75" customHeight="1"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2.75" customHeight="1"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2.75" customHeight="1"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2.75" customHeight="1"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2.75" customHeight="1"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2.75" customHeight="1"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2.75" customHeight="1"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2.75" customHeight="1"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2.75" customHeight="1"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2.75" customHeight="1"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2.75" customHeight="1"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2.75" customHeight="1"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2.75" customHeight="1"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2.75" customHeight="1"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2.75" customHeight="1"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2.75" customHeight="1"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2.75" customHeight="1"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2.75" customHeight="1"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2.75" customHeight="1"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2.75" customHeight="1"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2.75" customHeight="1"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2.75" customHeight="1"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2.75" customHeight="1"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2.75" customHeight="1"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2.75" customHeight="1"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2.75" customHeight="1"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2.75" customHeight="1"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2.75" customHeight="1"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2.75" customHeight="1"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2.75" customHeight="1"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2.75" customHeight="1"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2.75" customHeight="1"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2.75" customHeight="1"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2.75" customHeight="1"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2.75" customHeight="1"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2.75" customHeight="1"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2.75" customHeight="1"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2.75" customHeight="1"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2.75" customHeight="1"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2.75" customHeight="1"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2.75" customHeight="1"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2.75" customHeight="1"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2.75" customHeight="1"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2.75" customHeight="1"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2.75" customHeight="1"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2.75" customHeight="1"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2.75" customHeight="1"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2.75" customHeight="1"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2.75" customHeight="1"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2.75" customHeight="1"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2.75" customHeight="1"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2.75" customHeight="1"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2.75" customHeight="1"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2.75" customHeight="1"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2.75" customHeight="1"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2.75" customHeight="1"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2.75" customHeight="1"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2.75" customHeight="1"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2.75" customHeight="1"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2.75" customHeight="1"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2.75" customHeight="1"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2.75" customHeight="1"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2.75" customHeight="1"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2.75" customHeight="1"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2.75" customHeight="1"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2.75" customHeight="1"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2.75" customHeight="1"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2.75" customHeight="1"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2.75" customHeight="1"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2.75" customHeight="1"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2.75" customHeight="1"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2.75" customHeight="1"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2.75" customHeight="1"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2.75" customHeight="1"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2.75" customHeight="1"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2.75" customHeight="1"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2.75" customHeight="1"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2.75" customHeight="1"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2.75" customHeight="1"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2.75" customHeight="1"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2.75" customHeight="1"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2.75" customHeight="1"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2.75" customHeight="1"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2.75" customHeight="1"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2.75" customHeight="1"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2.75" customHeight="1"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2.75" customHeight="1"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2.75" customHeight="1"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2.75" customHeight="1"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2.75" customHeight="1"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2.75" customHeight="1"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2.75" customHeight="1"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2.75" customHeight="1"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2.75" customHeight="1"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2.75" customHeight="1"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2.75" customHeight="1"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2.75" customHeight="1"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2.75" customHeight="1"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2.75" customHeight="1"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2.75" customHeight="1"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2.75" customHeight="1"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2.75" customHeight="1"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2.75" customHeight="1"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2.75" customHeight="1"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2.75" customHeight="1"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2.75" customHeight="1"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2.75" customHeight="1"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2.75" customHeight="1"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2.75" customHeight="1"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2.75" customHeight="1"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2.75" customHeight="1"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2.75" customHeight="1"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2.75" customHeight="1"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2.75" customHeight="1"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2.75" customHeight="1"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2.75" customHeight="1"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2.75" customHeight="1"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2.75" customHeight="1"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2.75" customHeight="1"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2.75" customHeight="1"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2.75" customHeight="1"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2.75" customHeight="1"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2.75" customHeight="1"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2.75" customHeight="1"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2.75" customHeight="1"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2.75" customHeight="1"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2.75" customHeight="1"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2.75" customHeight="1"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2.75" customHeight="1"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2.75" customHeight="1"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2.75" customHeight="1"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2.75" customHeight="1"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2.75" customHeight="1"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2.75" customHeight="1"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2.75" customHeight="1"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2.75" customHeight="1"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2.75" customHeight="1"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2.75" customHeight="1"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2.75" customHeight="1"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2.75" customHeight="1"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2.75" customHeight="1"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2.75" customHeight="1"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2.75" customHeight="1"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2.75" customHeight="1"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2.75" customHeight="1"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2.75" customHeight="1"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2.75" customHeight="1"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2.75" customHeight="1"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2.75" customHeight="1"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2.75" customHeight="1"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2.75" customHeight="1"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2.75" customHeight="1"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2.75" customHeight="1"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2.75" customHeight="1"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2.75" customHeight="1"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2.75" customHeight="1"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2.75" customHeight="1"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2.75" customHeight="1"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2.75" customHeight="1"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2.75" customHeight="1"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2.75" customHeight="1"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2.75" customHeight="1"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2.75" customHeight="1"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2.75" customHeight="1"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2.75" customHeight="1"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2.75" customHeight="1"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2.75" customHeight="1"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2.75" customHeight="1"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2.75" customHeight="1"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2.75" customHeight="1"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2.75" customHeight="1"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2.75" customHeight="1"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2.75" customHeight="1"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2.75" customHeight="1"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2.75" customHeight="1"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2.75" customHeight="1"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2.75" customHeight="1"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2.75" customHeight="1"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2.75" customHeight="1"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2.75" customHeight="1"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2.75" customHeight="1"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2.75" customHeight="1"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2.75" customHeight="1"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2.75" customHeight="1"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2.75" customHeight="1"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2.75" customHeight="1"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2.75" customHeight="1"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2.75" customHeight="1"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2.75" customHeight="1"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2.75" customHeight="1"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2.75" customHeight="1"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2.75" customHeight="1"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2.75" customHeight="1"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2.75" customHeight="1"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2.75" customHeight="1"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2.75" customHeight="1"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2.75" customHeight="1"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2.75" customHeight="1"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2.75" customHeight="1"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2.75" customHeight="1"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2.75" customHeight="1"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2.75" customHeight="1"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2.75" customHeight="1"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2.75" customHeight="1"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2.75" customHeight="1"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2.75" customHeight="1"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2.75" customHeight="1"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2.75" customHeight="1"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2.75" customHeight="1"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2.75" customHeight="1"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2.75" customHeight="1"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2.75" customHeight="1"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2.75" customHeight="1"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2.75" customHeight="1"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2.75" customHeight="1"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2.75" customHeight="1"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2.75" customHeight="1"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2.75" customHeight="1"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2.75" customHeight="1"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2.75" customHeight="1"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2.75" customHeight="1"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2.75" customHeight="1"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2.75" customHeight="1"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2.75" customHeight="1"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2.75" customHeight="1"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2.75" customHeight="1"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2.75" customHeight="1"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2.75" customHeight="1"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2.75" customHeight="1"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2.75" customHeight="1"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2.75" customHeight="1"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2.75" customHeight="1"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2.75" customHeight="1"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2.75" customHeight="1"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2.75" customHeight="1"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2.75" customHeight="1"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2.75" customHeight="1"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2.75" customHeight="1"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2.75" customHeight="1"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2.75" customHeight="1"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2.75" customHeight="1"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2.75" customHeight="1"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2.75" customHeight="1"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2.75" customHeight="1"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2.75" customHeight="1"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2.75" customHeight="1"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2.75" customHeight="1"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2.75" customHeight="1"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2.75" customHeight="1"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2.75" customHeight="1"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2.75" customHeight="1"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2.75" customHeight="1"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2.75" customHeight="1"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2.75" customHeight="1"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2.75" customHeight="1"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2.75" customHeight="1"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2.75" customHeight="1"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2.75" customHeight="1"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2.75" customHeight="1"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2.75" customHeight="1"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2.75" customHeight="1"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2.75" customHeight="1"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2.75" customHeight="1"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2.75" customHeight="1"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2.75" customHeight="1"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2.75" customHeight="1"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2.75" customHeight="1"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2.75" customHeight="1"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2.75" customHeight="1"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2.75" customHeight="1"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2.75" customHeight="1"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2.75" customHeight="1"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2.75" customHeight="1"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2.75" customHeight="1"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2.75" customHeight="1"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2.75" customHeight="1"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2.75" customHeight="1"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2.75" customHeight="1"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2.75" customHeight="1"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2.75" customHeight="1"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2.75" customHeight="1"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2.75" customHeight="1"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2.75" customHeight="1"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2.75" customHeight="1"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2.75" customHeight="1"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2.75" customHeight="1"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2.75" customHeight="1"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2.75" customHeight="1"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2.75" customHeight="1"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2.75" customHeight="1"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0"/>
  <sheetViews>
    <sheetView showGridLines="0" workbookViewId="0"/>
  </sheetViews>
  <sheetFormatPr defaultColWidth="14.42578125" defaultRowHeight="15" customHeight="1" x14ac:dyDescent="0.2"/>
  <cols>
    <col min="1" max="1" width="8.7109375" customWidth="1"/>
    <col min="2" max="2" width="36.140625" customWidth="1"/>
    <col min="3" max="16" width="11.7109375" customWidth="1"/>
    <col min="17" max="28" width="12.28515625" customWidth="1"/>
  </cols>
  <sheetData>
    <row r="1" spans="2:28" ht="12.75" customHeight="1" x14ac:dyDescent="0.2"/>
    <row r="2" spans="2:28" ht="12.75" customHeight="1" x14ac:dyDescent="0.25">
      <c r="B2" s="46" t="s">
        <v>98</v>
      </c>
    </row>
    <row r="3" spans="2:28" ht="12.75" customHeight="1" x14ac:dyDescent="0.2"/>
    <row r="4" spans="2:28" ht="12.75" customHeight="1" x14ac:dyDescent="0.2">
      <c r="B4" s="47" t="s">
        <v>99</v>
      </c>
      <c r="C4" s="48">
        <v>0</v>
      </c>
      <c r="D4" s="48">
        <f t="shared" ref="D4:AB4" si="0">C4+1</f>
        <v>1</v>
      </c>
      <c r="E4" s="48">
        <f t="shared" si="0"/>
        <v>2</v>
      </c>
      <c r="F4" s="48">
        <f t="shared" si="0"/>
        <v>3</v>
      </c>
      <c r="G4" s="48">
        <f t="shared" si="0"/>
        <v>4</v>
      </c>
      <c r="H4" s="48">
        <f t="shared" si="0"/>
        <v>5</v>
      </c>
      <c r="I4" s="48">
        <f t="shared" si="0"/>
        <v>6</v>
      </c>
      <c r="J4" s="48">
        <f t="shared" si="0"/>
        <v>7</v>
      </c>
      <c r="K4" s="48">
        <f t="shared" si="0"/>
        <v>8</v>
      </c>
      <c r="L4" s="48">
        <f t="shared" si="0"/>
        <v>9</v>
      </c>
      <c r="M4" s="48">
        <f t="shared" si="0"/>
        <v>10</v>
      </c>
      <c r="N4" s="48">
        <f t="shared" si="0"/>
        <v>11</v>
      </c>
      <c r="O4" s="48">
        <f t="shared" si="0"/>
        <v>12</v>
      </c>
      <c r="P4" s="48">
        <f t="shared" si="0"/>
        <v>13</v>
      </c>
      <c r="Q4" s="48">
        <f t="shared" si="0"/>
        <v>14</v>
      </c>
      <c r="R4" s="48">
        <f t="shared" si="0"/>
        <v>15</v>
      </c>
      <c r="S4" s="48">
        <f t="shared" si="0"/>
        <v>16</v>
      </c>
      <c r="T4" s="48">
        <f t="shared" si="0"/>
        <v>17</v>
      </c>
      <c r="U4" s="48">
        <f t="shared" si="0"/>
        <v>18</v>
      </c>
      <c r="V4" s="48">
        <f t="shared" si="0"/>
        <v>19</v>
      </c>
      <c r="W4" s="48">
        <f t="shared" si="0"/>
        <v>20</v>
      </c>
      <c r="X4" s="48">
        <f t="shared" si="0"/>
        <v>21</v>
      </c>
      <c r="Y4" s="48">
        <f t="shared" si="0"/>
        <v>22</v>
      </c>
      <c r="Z4" s="48">
        <f t="shared" si="0"/>
        <v>23</v>
      </c>
      <c r="AA4" s="48">
        <f t="shared" si="0"/>
        <v>24</v>
      </c>
      <c r="AB4" s="48">
        <f t="shared" si="0"/>
        <v>25</v>
      </c>
    </row>
    <row r="5" spans="2:28" ht="12.75" customHeight="1" x14ac:dyDescent="0.2">
      <c r="B5" s="47" t="s">
        <v>100</v>
      </c>
      <c r="C5" s="49">
        <v>2019</v>
      </c>
      <c r="D5" s="49">
        <f t="shared" ref="D5:AB5" si="1">C5+1</f>
        <v>2020</v>
      </c>
      <c r="E5" s="49">
        <f t="shared" si="1"/>
        <v>2021</v>
      </c>
      <c r="F5" s="49">
        <f t="shared" si="1"/>
        <v>2022</v>
      </c>
      <c r="G5" s="49">
        <f t="shared" si="1"/>
        <v>2023</v>
      </c>
      <c r="H5" s="49">
        <f t="shared" si="1"/>
        <v>2024</v>
      </c>
      <c r="I5" s="49">
        <f t="shared" si="1"/>
        <v>2025</v>
      </c>
      <c r="J5" s="49">
        <f t="shared" si="1"/>
        <v>2026</v>
      </c>
      <c r="K5" s="49">
        <f t="shared" si="1"/>
        <v>2027</v>
      </c>
      <c r="L5" s="49">
        <f t="shared" si="1"/>
        <v>2028</v>
      </c>
      <c r="M5" s="49">
        <f t="shared" si="1"/>
        <v>2029</v>
      </c>
      <c r="N5" s="49">
        <f t="shared" si="1"/>
        <v>2030</v>
      </c>
      <c r="O5" s="49">
        <f t="shared" si="1"/>
        <v>2031</v>
      </c>
      <c r="P5" s="49">
        <f t="shared" si="1"/>
        <v>2032</v>
      </c>
      <c r="Q5" s="49">
        <f t="shared" si="1"/>
        <v>2033</v>
      </c>
      <c r="R5" s="49">
        <f t="shared" si="1"/>
        <v>2034</v>
      </c>
      <c r="S5" s="49">
        <f t="shared" si="1"/>
        <v>2035</v>
      </c>
      <c r="T5" s="49">
        <f t="shared" si="1"/>
        <v>2036</v>
      </c>
      <c r="U5" s="49">
        <f t="shared" si="1"/>
        <v>2037</v>
      </c>
      <c r="V5" s="49">
        <f t="shared" si="1"/>
        <v>2038</v>
      </c>
      <c r="W5" s="49">
        <f t="shared" si="1"/>
        <v>2039</v>
      </c>
      <c r="X5" s="49">
        <f t="shared" si="1"/>
        <v>2040</v>
      </c>
      <c r="Y5" s="49">
        <f t="shared" si="1"/>
        <v>2041</v>
      </c>
      <c r="Z5" s="49">
        <f t="shared" si="1"/>
        <v>2042</v>
      </c>
      <c r="AA5" s="49">
        <f t="shared" si="1"/>
        <v>2043</v>
      </c>
      <c r="AB5" s="49">
        <f t="shared" si="1"/>
        <v>2044</v>
      </c>
    </row>
    <row r="6" spans="2:28" ht="12.75" customHeight="1" x14ac:dyDescent="0.2">
      <c r="C6" s="50"/>
      <c r="D6" s="51"/>
      <c r="E6" s="51"/>
      <c r="F6" s="51"/>
      <c r="G6" s="51"/>
      <c r="H6" s="51"/>
      <c r="I6" s="51"/>
      <c r="J6" s="51"/>
      <c r="K6" s="51"/>
      <c r="L6" s="51"/>
      <c r="M6" s="51"/>
      <c r="N6" s="51"/>
      <c r="O6" s="51"/>
      <c r="P6" s="51"/>
      <c r="Q6" s="51"/>
      <c r="R6" s="51"/>
      <c r="S6" s="51"/>
      <c r="T6" s="51"/>
      <c r="U6" s="51"/>
      <c r="V6" s="51"/>
      <c r="W6" s="51"/>
      <c r="X6" s="51"/>
      <c r="Y6" s="51"/>
      <c r="Z6" s="51"/>
      <c r="AA6" s="51"/>
      <c r="AB6" s="52"/>
    </row>
    <row r="7" spans="2:28" ht="12.75" customHeight="1" x14ac:dyDescent="0.2">
      <c r="B7" s="47" t="s">
        <v>101</v>
      </c>
      <c r="C7" s="53">
        <f>Inputs!C7</f>
        <v>3618.8</v>
      </c>
      <c r="D7" s="15">
        <f>$C$7*(1+Inputs!$C$6)</f>
        <v>3872.1160000000004</v>
      </c>
      <c r="E7" s="15">
        <f>D7*(1+Inputs!$C$6)</f>
        <v>4143.1641200000004</v>
      </c>
      <c r="F7" s="15">
        <f>E7*(1+Inputs!$C$6)</f>
        <v>4433.185608400001</v>
      </c>
      <c r="G7" s="15">
        <f>F7*(1+Inputs!$C$6)</f>
        <v>4743.5086009880015</v>
      </c>
      <c r="H7" s="15">
        <f>G7*(1+Inputs!$C$6)</f>
        <v>5075.5542030571623</v>
      </c>
      <c r="I7" s="15">
        <f>H7*(1+Inputs!$C$6)</f>
        <v>5430.8429972711638</v>
      </c>
      <c r="J7" s="15">
        <f>I7*(1+Inputs!$C$6)</f>
        <v>5811.0020070801456</v>
      </c>
      <c r="K7" s="15">
        <f>J7*(1+Inputs!$C$6)</f>
        <v>6217.7721475757562</v>
      </c>
      <c r="L7" s="15">
        <f>K7*(1+Inputs!$C$6)</f>
        <v>6653.0161979060595</v>
      </c>
      <c r="M7" s="15">
        <f>L7*(1+Inputs!$C$6)</f>
        <v>7118.7273317594836</v>
      </c>
      <c r="N7" s="15">
        <f>M7*(1+Inputs!$C$6)</f>
        <v>7617.0382449826475</v>
      </c>
      <c r="O7" s="15">
        <f>N7*(1+Inputs!$C$6)</f>
        <v>8150.2309221314335</v>
      </c>
      <c r="P7" s="15">
        <f>O7*(1+Inputs!$C$6)</f>
        <v>8720.7470866806343</v>
      </c>
      <c r="Q7" s="15">
        <f>P7*(1+Inputs!$C$6)</f>
        <v>9331.1993827482784</v>
      </c>
      <c r="R7" s="15">
        <f>Q7*(1+Inputs!$C$6)</f>
        <v>9984.3833395406582</v>
      </c>
      <c r="S7" s="15">
        <f>R7*(1+Inputs!$C$6)</f>
        <v>10683.290173308505</v>
      </c>
      <c r="T7" s="15">
        <f>S7*(1+Inputs!$C$6)</f>
        <v>11431.120485440102</v>
      </c>
      <c r="U7" s="15">
        <f>T7*(1+Inputs!$C$6)</f>
        <v>12231.298919420909</v>
      </c>
      <c r="V7" s="15">
        <f>U7*(1+Inputs!$C$6)</f>
        <v>13087.489843780373</v>
      </c>
      <c r="W7" s="15">
        <f>V7*(1+Inputs!$C$6)</f>
        <v>14003.614132844999</v>
      </c>
      <c r="X7" s="15">
        <f>W7*(1+Inputs!$C$6)</f>
        <v>14983.867122144151</v>
      </c>
      <c r="Y7" s="15">
        <f>X7*(1+Inputs!$C$6)</f>
        <v>16032.737820694243</v>
      </c>
      <c r="Z7" s="15">
        <f>Y7*(1+Inputs!$C$6)</f>
        <v>17155.029468142842</v>
      </c>
      <c r="AA7" s="15">
        <f>Z7*(1+Inputs!$C$6)</f>
        <v>18355.881530912844</v>
      </c>
      <c r="AB7" s="54">
        <f>AA7*(1+Inputs!$C$6)</f>
        <v>19640.793238076745</v>
      </c>
    </row>
    <row r="8" spans="2:28" ht="12.75" customHeight="1" x14ac:dyDescent="0.2">
      <c r="C8" s="55"/>
      <c r="D8" s="1"/>
      <c r="E8" s="1"/>
      <c r="F8" s="1"/>
      <c r="G8" s="1"/>
      <c r="H8" s="1"/>
      <c r="I8" s="1"/>
      <c r="J8" s="1"/>
      <c r="K8" s="1"/>
      <c r="L8" s="1"/>
      <c r="M8" s="1"/>
      <c r="N8" s="1"/>
      <c r="O8" s="1"/>
      <c r="P8" s="1"/>
      <c r="Q8" s="1"/>
      <c r="R8" s="1"/>
      <c r="S8" s="1"/>
      <c r="T8" s="1"/>
      <c r="U8" s="1"/>
      <c r="V8" s="1"/>
      <c r="W8" s="1"/>
      <c r="X8" s="1"/>
      <c r="Y8" s="1"/>
      <c r="Z8" s="1"/>
      <c r="AA8" s="1"/>
      <c r="AB8" s="56"/>
    </row>
    <row r="9" spans="2:28" ht="12.75" customHeight="1" x14ac:dyDescent="0.2">
      <c r="B9" s="47" t="s">
        <v>102</v>
      </c>
      <c r="C9" s="57">
        <f>C7*Inputs!$C$9</f>
        <v>629.30932000000007</v>
      </c>
      <c r="D9" s="10">
        <f>D7*Inputs!$C$8</f>
        <v>677.62030000000004</v>
      </c>
      <c r="E9" s="10">
        <f>E7*Inputs!$C$8</f>
        <v>725.053721</v>
      </c>
      <c r="F9" s="10">
        <f>F7*Inputs!$C$8</f>
        <v>775.80748147000008</v>
      </c>
      <c r="G9" s="10">
        <f>G7*Inputs!$C$8</f>
        <v>830.11400517290019</v>
      </c>
      <c r="H9" s="10">
        <f>H7*Inputs!$C$8</f>
        <v>888.22198553500334</v>
      </c>
      <c r="I9" s="10">
        <f>I7*Inputs!$C$8</f>
        <v>950.39752452245364</v>
      </c>
      <c r="J9" s="10">
        <f>J7*Inputs!$C$8</f>
        <v>1016.9253512390254</v>
      </c>
      <c r="K9" s="10">
        <f>K7*Inputs!$C$8</f>
        <v>1088.1101258257572</v>
      </c>
      <c r="L9" s="10">
        <f>L7*Inputs!$C$8</f>
        <v>1164.2778346335604</v>
      </c>
      <c r="M9" s="10">
        <f>M7*Inputs!$C$8</f>
        <v>1245.7772830579095</v>
      </c>
      <c r="N9" s="10">
        <f>N7*Inputs!$C$8</f>
        <v>1332.9816928719633</v>
      </c>
      <c r="O9" s="10">
        <f>O7*Inputs!$C$8</f>
        <v>1426.2904113730008</v>
      </c>
      <c r="P9" s="10">
        <f>P7*Inputs!$C$8</f>
        <v>1526.1307401691108</v>
      </c>
      <c r="Q9" s="10">
        <f>Q7*Inputs!$C$8</f>
        <v>1632.9598919809487</v>
      </c>
      <c r="R9" s="10">
        <f>R7*Inputs!$C$8</f>
        <v>1747.267084419615</v>
      </c>
      <c r="S9" s="10">
        <f>S7*Inputs!$C$8</f>
        <v>1869.5757803289882</v>
      </c>
      <c r="T9" s="10">
        <f>T7*Inputs!$C$8</f>
        <v>2000.4460849520178</v>
      </c>
      <c r="U9" s="10">
        <f>U7*Inputs!$C$8</f>
        <v>2140.4773108986592</v>
      </c>
      <c r="V9" s="10">
        <f>V7*Inputs!$C$8</f>
        <v>2290.3107226615653</v>
      </c>
      <c r="W9" s="10">
        <f>W7*Inputs!$C$8</f>
        <v>2450.6324732478747</v>
      </c>
      <c r="X9" s="10">
        <f>X7*Inputs!$C$8</f>
        <v>2622.1767463752262</v>
      </c>
      <c r="Y9" s="10">
        <f>Y7*Inputs!$C$8</f>
        <v>2805.7291186214925</v>
      </c>
      <c r="Z9" s="10">
        <f>Z7*Inputs!$C$8</f>
        <v>3002.1301569249972</v>
      </c>
      <c r="AA9" s="10">
        <f>AA7*Inputs!$C$8</f>
        <v>3212.2792679097474</v>
      </c>
      <c r="AB9" s="58">
        <f>AB7*Inputs!$C$8</f>
        <v>3437.1388166634301</v>
      </c>
    </row>
    <row r="10" spans="2:28" ht="12.75" customHeight="1" x14ac:dyDescent="0.2">
      <c r="B10" s="47" t="s">
        <v>103</v>
      </c>
      <c r="C10" s="59">
        <f>C9*Inputs!$C$15</f>
        <v>103.83603780000001</v>
      </c>
      <c r="D10" s="60">
        <f>D9*Inputs!$C$15</f>
        <v>111.80734950000002</v>
      </c>
      <c r="E10" s="60">
        <f>E9*Inputs!$C$15</f>
        <v>119.633863965</v>
      </c>
      <c r="F10" s="60">
        <f>F9*Inputs!$C$15</f>
        <v>128.00823444255002</v>
      </c>
      <c r="G10" s="60">
        <f>G9*Inputs!$C$15</f>
        <v>136.96881085352854</v>
      </c>
      <c r="H10" s="60">
        <f>H9*Inputs!$C$15</f>
        <v>146.55662761327557</v>
      </c>
      <c r="I10" s="60">
        <f>I9*Inputs!$C$15</f>
        <v>156.81559154620487</v>
      </c>
      <c r="J10" s="60">
        <f>J9*Inputs!$C$15</f>
        <v>167.79268295443921</v>
      </c>
      <c r="K10" s="60">
        <f>K9*Inputs!$C$15</f>
        <v>179.53817076124994</v>
      </c>
      <c r="L10" s="60">
        <f>L9*Inputs!$C$15</f>
        <v>192.10584271453746</v>
      </c>
      <c r="M10" s="60">
        <f>M9*Inputs!$C$15</f>
        <v>205.55325170455507</v>
      </c>
      <c r="N10" s="60">
        <f>N9*Inputs!$C$15</f>
        <v>219.94197932387397</v>
      </c>
      <c r="O10" s="60">
        <f>O9*Inputs!$C$15</f>
        <v>235.33791787654513</v>
      </c>
      <c r="P10" s="60">
        <f>P9*Inputs!$C$15</f>
        <v>251.8115721279033</v>
      </c>
      <c r="Q10" s="60">
        <f>Q9*Inputs!$C$15</f>
        <v>269.43838217685652</v>
      </c>
      <c r="R10" s="60">
        <f>R9*Inputs!$C$15</f>
        <v>288.29906892923651</v>
      </c>
      <c r="S10" s="60">
        <f>S9*Inputs!$C$15</f>
        <v>308.48000375428308</v>
      </c>
      <c r="T10" s="60">
        <f>T9*Inputs!$C$15</f>
        <v>330.07360401708297</v>
      </c>
      <c r="U10" s="60">
        <f>U9*Inputs!$C$15</f>
        <v>353.17875629827876</v>
      </c>
      <c r="V10" s="60">
        <f>V9*Inputs!$C$15</f>
        <v>377.9012692391583</v>
      </c>
      <c r="W10" s="60">
        <f>W9*Inputs!$C$15</f>
        <v>404.35435808589932</v>
      </c>
      <c r="X10" s="60">
        <f>X9*Inputs!$C$15</f>
        <v>432.65916315191237</v>
      </c>
      <c r="Y10" s="60">
        <f>Y9*Inputs!$C$15</f>
        <v>462.94530457254626</v>
      </c>
      <c r="Z10" s="60">
        <f>Z9*Inputs!$C$15</f>
        <v>495.35147589262453</v>
      </c>
      <c r="AA10" s="60">
        <f>AA9*Inputs!$C$15</f>
        <v>530.02607920510832</v>
      </c>
      <c r="AB10" s="61">
        <f>AB9*Inputs!$C$15</f>
        <v>567.12790474946598</v>
      </c>
    </row>
    <row r="11" spans="2:28" ht="12.75" customHeight="1" x14ac:dyDescent="0.2">
      <c r="B11" s="47" t="s">
        <v>104</v>
      </c>
      <c r="C11" s="62">
        <f t="shared" ref="C11:AB11" si="2">C9-C10</f>
        <v>525.47328220000009</v>
      </c>
      <c r="D11" s="63">
        <f t="shared" si="2"/>
        <v>565.81295050000006</v>
      </c>
      <c r="E11" s="63">
        <f t="shared" si="2"/>
        <v>605.41985703499995</v>
      </c>
      <c r="F11" s="63">
        <f t="shared" si="2"/>
        <v>647.79924702745006</v>
      </c>
      <c r="G11" s="63">
        <f t="shared" si="2"/>
        <v>693.14519431937163</v>
      </c>
      <c r="H11" s="63">
        <f t="shared" si="2"/>
        <v>741.66535792172772</v>
      </c>
      <c r="I11" s="63">
        <f t="shared" si="2"/>
        <v>793.58193297624871</v>
      </c>
      <c r="J11" s="63">
        <f t="shared" si="2"/>
        <v>849.1326682845862</v>
      </c>
      <c r="K11" s="63">
        <f t="shared" si="2"/>
        <v>908.57195506450728</v>
      </c>
      <c r="L11" s="63">
        <f t="shared" si="2"/>
        <v>972.17199191902296</v>
      </c>
      <c r="M11" s="63">
        <f t="shared" si="2"/>
        <v>1040.2240313533543</v>
      </c>
      <c r="N11" s="63">
        <f t="shared" si="2"/>
        <v>1113.0397135480894</v>
      </c>
      <c r="O11" s="63">
        <f t="shared" si="2"/>
        <v>1190.9524934964556</v>
      </c>
      <c r="P11" s="63">
        <f t="shared" si="2"/>
        <v>1274.3191680412076</v>
      </c>
      <c r="Q11" s="63">
        <f t="shared" si="2"/>
        <v>1363.5215098040921</v>
      </c>
      <c r="R11" s="63">
        <f t="shared" si="2"/>
        <v>1458.9680154903785</v>
      </c>
      <c r="S11" s="63">
        <f t="shared" si="2"/>
        <v>1561.0957765747053</v>
      </c>
      <c r="T11" s="63">
        <f t="shared" si="2"/>
        <v>1670.3724809349349</v>
      </c>
      <c r="U11" s="63">
        <f t="shared" si="2"/>
        <v>1787.2985546003804</v>
      </c>
      <c r="V11" s="63">
        <f t="shared" si="2"/>
        <v>1912.4094534224068</v>
      </c>
      <c r="W11" s="63">
        <f t="shared" si="2"/>
        <v>2046.2781151619754</v>
      </c>
      <c r="X11" s="63">
        <f t="shared" si="2"/>
        <v>2189.517583223314</v>
      </c>
      <c r="Y11" s="63">
        <f t="shared" si="2"/>
        <v>2342.7838140489462</v>
      </c>
      <c r="Z11" s="63">
        <f t="shared" si="2"/>
        <v>2506.7786810323728</v>
      </c>
      <c r="AA11" s="63">
        <f t="shared" si="2"/>
        <v>2682.2531887046389</v>
      </c>
      <c r="AB11" s="64">
        <f t="shared" si="2"/>
        <v>2870.0109119139643</v>
      </c>
    </row>
    <row r="12" spans="2:28" ht="12.75" customHeight="1" x14ac:dyDescent="0.2">
      <c r="C12" s="65"/>
      <c r="D12" s="66"/>
      <c r="E12" s="66"/>
      <c r="F12" s="66"/>
      <c r="G12" s="66"/>
      <c r="H12" s="66"/>
      <c r="I12" s="66"/>
      <c r="J12" s="66"/>
      <c r="K12" s="66"/>
      <c r="L12" s="66"/>
      <c r="M12" s="66"/>
      <c r="N12" s="66"/>
      <c r="O12" s="66"/>
      <c r="P12" s="66"/>
      <c r="Q12" s="66"/>
      <c r="R12" s="66"/>
      <c r="S12" s="66"/>
      <c r="T12" s="66"/>
      <c r="U12" s="66"/>
      <c r="V12" s="66"/>
      <c r="W12" s="66"/>
      <c r="X12" s="66"/>
      <c r="Y12" s="66"/>
      <c r="Z12" s="66"/>
      <c r="AA12" s="66"/>
      <c r="AB12" s="67"/>
    </row>
    <row r="13" spans="2:28" ht="12.75" customHeight="1" x14ac:dyDescent="0.2">
      <c r="B13" s="47" t="s">
        <v>105</v>
      </c>
      <c r="C13" s="57"/>
      <c r="D13" s="10">
        <f>(D7-C7)*Inputs!$C$10</f>
        <v>37.997400000000034</v>
      </c>
      <c r="E13" s="10">
        <f>(E7-D7)*Inputs!$C$10</f>
        <v>40.657217999999986</v>
      </c>
      <c r="F13" s="10">
        <f>(F7-E7)*Inputs!$C$10</f>
        <v>43.503223260000091</v>
      </c>
      <c r="G13" s="10">
        <f>(G7-F7)*Inputs!$C$10</f>
        <v>46.54844888820007</v>
      </c>
      <c r="H13" s="10">
        <f>(H7-G7)*Inputs!$C$10</f>
        <v>49.806840310374128</v>
      </c>
      <c r="I13" s="10">
        <f>(I7-H7)*Inputs!$C$10</f>
        <v>53.293319132100216</v>
      </c>
      <c r="J13" s="10">
        <f>(J7-I7)*Inputs!$C$10</f>
        <v>57.023851471347278</v>
      </c>
      <c r="K13" s="10">
        <f>(K7-J7)*Inputs!$C$10</f>
        <v>61.015521074341585</v>
      </c>
      <c r="L13" s="10">
        <f>(L7-K7)*Inputs!$C$10</f>
        <v>65.286607549545479</v>
      </c>
      <c r="M13" s="10">
        <f>(M7-L7)*Inputs!$C$10</f>
        <v>69.856670078013622</v>
      </c>
      <c r="N13" s="10">
        <f>(N7-M7)*Inputs!$C$10</f>
        <v>74.746636983474573</v>
      </c>
      <c r="O13" s="10">
        <f>(O7-N7)*Inputs!$C$10</f>
        <v>79.978901572317909</v>
      </c>
      <c r="P13" s="10">
        <f>(P7-O7)*Inputs!$C$10</f>
        <v>85.577424682380112</v>
      </c>
      <c r="Q13" s="10">
        <f>(Q7-P7)*Inputs!$C$10</f>
        <v>91.567844410146606</v>
      </c>
      <c r="R13" s="10">
        <f>(R7-Q7)*Inputs!$C$10</f>
        <v>97.977593518856978</v>
      </c>
      <c r="S13" s="10">
        <f>(S7-R7)*Inputs!$C$10</f>
        <v>104.83602506517708</v>
      </c>
      <c r="T13" s="10">
        <f>(T7-S7)*Inputs!$C$10</f>
        <v>112.17454681973949</v>
      </c>
      <c r="U13" s="10">
        <f>(U7-T7)*Inputs!$C$10</f>
        <v>120.02676509712109</v>
      </c>
      <c r="V13" s="10">
        <f>(V7-U7)*Inputs!$C$10</f>
        <v>128.42863865391953</v>
      </c>
      <c r="W13" s="10">
        <f>(W7-V7)*Inputs!$C$10</f>
        <v>137.41864335969393</v>
      </c>
      <c r="X13" s="10">
        <f>(X7-W7)*Inputs!$C$10</f>
        <v>147.03794839487273</v>
      </c>
      <c r="Y13" s="10">
        <f>(Y7-X7)*Inputs!$C$10</f>
        <v>157.3306047825138</v>
      </c>
      <c r="Z13" s="10">
        <f>(Z7-Y7)*Inputs!$C$10</f>
        <v>168.34374711728987</v>
      </c>
      <c r="AA13" s="10">
        <f>(AA7-Z7)*Inputs!$C$10</f>
        <v>180.12780941550025</v>
      </c>
      <c r="AB13" s="58">
        <f>(AB7-AA7)*Inputs!$C$10</f>
        <v>192.73675607458517</v>
      </c>
    </row>
    <row r="14" spans="2:28" ht="12.75" customHeight="1" x14ac:dyDescent="0.2">
      <c r="B14" s="47" t="s">
        <v>106</v>
      </c>
      <c r="C14" s="59"/>
      <c r="D14" s="60">
        <f>(D7-C7)*Inputs!$C$11</f>
        <v>25.331600000000027</v>
      </c>
      <c r="E14" s="60">
        <f>(E7-D7)*Inputs!$C$11</f>
        <v>27.104811999999995</v>
      </c>
      <c r="F14" s="60">
        <f>(F7-E7)*Inputs!$C$11</f>
        <v>29.002148840000064</v>
      </c>
      <c r="G14" s="60">
        <f>(G7-F7)*Inputs!$C$11</f>
        <v>31.032299258800052</v>
      </c>
      <c r="H14" s="60">
        <f>(H7-G7)*Inputs!$C$11</f>
        <v>33.204560206916085</v>
      </c>
      <c r="I14" s="60">
        <f>(I7-H7)*Inputs!$C$11</f>
        <v>35.528879421400141</v>
      </c>
      <c r="J14" s="60">
        <f>(J7-I7)*Inputs!$C$11</f>
        <v>38.015900980898188</v>
      </c>
      <c r="K14" s="60">
        <f>(K7-J7)*Inputs!$C$11</f>
        <v>40.677014049561059</v>
      </c>
      <c r="L14" s="60">
        <f>(L7-K7)*Inputs!$C$11</f>
        <v>43.524405033030327</v>
      </c>
      <c r="M14" s="60">
        <f>(M7-L7)*Inputs!$C$11</f>
        <v>46.571113385342414</v>
      </c>
      <c r="N14" s="60">
        <f>(N7-M7)*Inputs!$C$11</f>
        <v>49.831091322316389</v>
      </c>
      <c r="O14" s="60">
        <f>(O7-N7)*Inputs!$C$11</f>
        <v>53.319267714878606</v>
      </c>
      <c r="P14" s="60">
        <f>(P7-O7)*Inputs!$C$11</f>
        <v>57.051616454920079</v>
      </c>
      <c r="Q14" s="60">
        <f>(Q7-P7)*Inputs!$C$11</f>
        <v>61.045229606764408</v>
      </c>
      <c r="R14" s="60">
        <f>(R7-Q7)*Inputs!$C$11</f>
        <v>65.31839567923798</v>
      </c>
      <c r="S14" s="60">
        <f>(S7-R7)*Inputs!$C$11</f>
        <v>69.890683376784736</v>
      </c>
      <c r="T14" s="60">
        <f>(T7-S7)*Inputs!$C$11</f>
        <v>74.783031213159674</v>
      </c>
      <c r="U14" s="60">
        <f>(U7-T7)*Inputs!$C$11</f>
        <v>80.017843398080743</v>
      </c>
      <c r="V14" s="60">
        <f>(V7-U7)*Inputs!$C$11</f>
        <v>85.619092435946371</v>
      </c>
      <c r="W14" s="60">
        <f>(W7-V7)*Inputs!$C$11</f>
        <v>91.61242890646264</v>
      </c>
      <c r="X14" s="60">
        <f>(X7-W7)*Inputs!$C$11</f>
        <v>98.025298929915152</v>
      </c>
      <c r="Y14" s="60">
        <f>(Y7-X7)*Inputs!$C$11</f>
        <v>104.88706985500922</v>
      </c>
      <c r="Z14" s="60">
        <f>(Z7-Y7)*Inputs!$C$11</f>
        <v>112.22916474485993</v>
      </c>
      <c r="AA14" s="60">
        <f>(AA7-Z7)*Inputs!$C$11</f>
        <v>120.08520627700018</v>
      </c>
      <c r="AB14" s="61">
        <f>(AB7-AA7)*Inputs!$C$11</f>
        <v>128.49117071639012</v>
      </c>
    </row>
    <row r="15" spans="2:28" ht="12.75" customHeight="1" x14ac:dyDescent="0.2">
      <c r="C15" s="62"/>
      <c r="D15" s="63">
        <f t="shared" ref="D15:AB15" si="3">D13+D14</f>
        <v>63.329000000000065</v>
      </c>
      <c r="E15" s="63">
        <f t="shared" si="3"/>
        <v>67.762029999999982</v>
      </c>
      <c r="F15" s="63">
        <f t="shared" si="3"/>
        <v>72.505372100000159</v>
      </c>
      <c r="G15" s="63">
        <f t="shared" si="3"/>
        <v>77.580748147000122</v>
      </c>
      <c r="H15" s="63">
        <f t="shared" si="3"/>
        <v>83.011400517290213</v>
      </c>
      <c r="I15" s="63">
        <f t="shared" si="3"/>
        <v>88.822198553500357</v>
      </c>
      <c r="J15" s="63">
        <f t="shared" si="3"/>
        <v>95.039752452245466</v>
      </c>
      <c r="K15" s="63">
        <f t="shared" si="3"/>
        <v>101.69253512390264</v>
      </c>
      <c r="L15" s="63">
        <f t="shared" si="3"/>
        <v>108.81101258257581</v>
      </c>
      <c r="M15" s="63">
        <f t="shared" si="3"/>
        <v>116.42778346335604</v>
      </c>
      <c r="N15" s="63">
        <f t="shared" si="3"/>
        <v>124.57772830579097</v>
      </c>
      <c r="O15" s="63">
        <f t="shared" si="3"/>
        <v>133.29816928719652</v>
      </c>
      <c r="P15" s="63">
        <f t="shared" si="3"/>
        <v>142.62904113730019</v>
      </c>
      <c r="Q15" s="63">
        <f t="shared" si="3"/>
        <v>152.61307401691101</v>
      </c>
      <c r="R15" s="63">
        <f t="shared" si="3"/>
        <v>163.29598919809496</v>
      </c>
      <c r="S15" s="63">
        <f t="shared" si="3"/>
        <v>174.72670844196182</v>
      </c>
      <c r="T15" s="63">
        <f t="shared" si="3"/>
        <v>186.95757803289916</v>
      </c>
      <c r="U15" s="63">
        <f t="shared" si="3"/>
        <v>200.04460849520183</v>
      </c>
      <c r="V15" s="63">
        <f t="shared" si="3"/>
        <v>214.04773108986592</v>
      </c>
      <c r="W15" s="63">
        <f t="shared" si="3"/>
        <v>229.03107226615657</v>
      </c>
      <c r="X15" s="63">
        <f t="shared" si="3"/>
        <v>245.06324732478788</v>
      </c>
      <c r="Y15" s="63">
        <f t="shared" si="3"/>
        <v>262.21767463752303</v>
      </c>
      <c r="Z15" s="63">
        <f t="shared" si="3"/>
        <v>280.57291186214979</v>
      </c>
      <c r="AA15" s="63">
        <f t="shared" si="3"/>
        <v>300.21301569250045</v>
      </c>
      <c r="AB15" s="64">
        <f t="shared" si="3"/>
        <v>321.22792679097529</v>
      </c>
    </row>
    <row r="16" spans="2:28" ht="12.75" customHeight="1" x14ac:dyDescent="0.2">
      <c r="C16" s="68"/>
      <c r="D16" s="69"/>
      <c r="E16" s="69"/>
      <c r="F16" s="69"/>
      <c r="G16" s="69"/>
      <c r="H16" s="69"/>
      <c r="I16" s="69"/>
      <c r="J16" s="69"/>
      <c r="K16" s="69"/>
      <c r="L16" s="69"/>
      <c r="M16" s="69"/>
      <c r="N16" s="69"/>
      <c r="O16" s="69"/>
      <c r="P16" s="69"/>
      <c r="Q16" s="69"/>
      <c r="R16" s="69"/>
      <c r="S16" s="69"/>
      <c r="T16" s="69"/>
      <c r="U16" s="69"/>
      <c r="V16" s="69"/>
      <c r="W16" s="69"/>
      <c r="X16" s="69"/>
      <c r="Y16" s="69"/>
      <c r="Z16" s="69"/>
      <c r="AA16" s="69"/>
      <c r="AB16" s="70"/>
    </row>
    <row r="17" spans="1:28" ht="12.75" customHeight="1" x14ac:dyDescent="0.2">
      <c r="B17" s="47" t="s">
        <v>107</v>
      </c>
      <c r="C17" s="57"/>
      <c r="D17" s="10">
        <f t="shared" ref="D17:AB17" si="4">D11-D15</f>
        <v>502.48395049999999</v>
      </c>
      <c r="E17" s="10">
        <f t="shared" si="4"/>
        <v>537.65782703499997</v>
      </c>
      <c r="F17" s="10">
        <f t="shared" si="4"/>
        <v>575.29387492744991</v>
      </c>
      <c r="G17" s="10">
        <f t="shared" si="4"/>
        <v>615.5644461723715</v>
      </c>
      <c r="H17" s="10">
        <f t="shared" si="4"/>
        <v>658.65395740443751</v>
      </c>
      <c r="I17" s="10">
        <f t="shared" si="4"/>
        <v>704.75973442274835</v>
      </c>
      <c r="J17" s="10">
        <f t="shared" si="4"/>
        <v>754.09291583234074</v>
      </c>
      <c r="K17" s="10">
        <f t="shared" si="4"/>
        <v>806.87941994060463</v>
      </c>
      <c r="L17" s="10">
        <f t="shared" si="4"/>
        <v>863.36097933644714</v>
      </c>
      <c r="M17" s="10">
        <f t="shared" si="4"/>
        <v>923.79624788999831</v>
      </c>
      <c r="N17" s="10">
        <f t="shared" si="4"/>
        <v>988.4619852422984</v>
      </c>
      <c r="O17" s="10">
        <f t="shared" si="4"/>
        <v>1057.6543242092591</v>
      </c>
      <c r="P17" s="10">
        <f t="shared" si="4"/>
        <v>1131.6901269039074</v>
      </c>
      <c r="Q17" s="10">
        <f t="shared" si="4"/>
        <v>1210.9084357871811</v>
      </c>
      <c r="R17" s="10">
        <f t="shared" si="4"/>
        <v>1295.6720262922836</v>
      </c>
      <c r="S17" s="10">
        <f t="shared" si="4"/>
        <v>1386.3690681327435</v>
      </c>
      <c r="T17" s="10">
        <f t="shared" si="4"/>
        <v>1483.4149029020357</v>
      </c>
      <c r="U17" s="10">
        <f t="shared" si="4"/>
        <v>1587.2539461051786</v>
      </c>
      <c r="V17" s="10">
        <f t="shared" si="4"/>
        <v>1698.3617223325409</v>
      </c>
      <c r="W17" s="10">
        <f t="shared" si="4"/>
        <v>1817.2470428958188</v>
      </c>
      <c r="X17" s="10">
        <f t="shared" si="4"/>
        <v>1944.4543358985261</v>
      </c>
      <c r="Y17" s="10">
        <f t="shared" si="4"/>
        <v>2080.5661394114231</v>
      </c>
      <c r="Z17" s="10">
        <f t="shared" si="4"/>
        <v>2226.205769170223</v>
      </c>
      <c r="AA17" s="10">
        <f t="shared" si="4"/>
        <v>2382.0401730121384</v>
      </c>
      <c r="AB17" s="58">
        <f t="shared" si="4"/>
        <v>2548.782985122989</v>
      </c>
    </row>
    <row r="18" spans="1:28" ht="12.75" customHeight="1" x14ac:dyDescent="0.2">
      <c r="B18" s="47" t="s">
        <v>108</v>
      </c>
      <c r="C18" s="57"/>
      <c r="D18" s="10">
        <f>D17/((1+Inputs!$C$16)^D4)</f>
        <v>476.93456580958082</v>
      </c>
      <c r="E18" s="10">
        <f>E17/((1+Inputs!$C$16)^E4)</f>
        <v>484.37216835734836</v>
      </c>
      <c r="F18" s="10">
        <f>F17/((1+Inputs!$C$16)^F4)</f>
        <v>491.92575732259155</v>
      </c>
      <c r="G18" s="10">
        <f>G17/((1+Inputs!$C$16)^G4)</f>
        <v>499.59714146679681</v>
      </c>
      <c r="H18" s="10">
        <f>H17/((1+Inputs!$C$16)^H4)</f>
        <v>507.38815775835741</v>
      </c>
      <c r="I18" s="10">
        <f>I17/((1+Inputs!$C$16)^I4)</f>
        <v>515.30067181244976</v>
      </c>
      <c r="J18" s="10">
        <f>J17/((1+Inputs!$C$16)^J4)</f>
        <v>523.33657833776715</v>
      </c>
      <c r="K18" s="10">
        <f>K17/((1+Inputs!$C$16)^K4)</f>
        <v>531.49780159022271</v>
      </c>
      <c r="L18" s="10">
        <f>L17/((1+Inputs!$C$16)^L4)</f>
        <v>539.78629583372583</v>
      </c>
      <c r="M18" s="10">
        <f>M17/((1+Inputs!$C$16)^M4)</f>
        <v>548.20404580814431</v>
      </c>
      <c r="N18" s="10">
        <f>N17/((1+Inputs!$C$16)^N4)</f>
        <v>556.75306720456604</v>
      </c>
      <c r="O18" s="10">
        <f>O17/((1+Inputs!$C$16)^O4)</f>
        <v>565.43540714796893</v>
      </c>
      <c r="P18" s="10">
        <f>P17/((1+Inputs!$C$16)^P4)</f>
        <v>574.2531446874217</v>
      </c>
      <c r="Q18" s="10">
        <f>Q17/((1+Inputs!$C$16)^Q4)</f>
        <v>583.20839129392596</v>
      </c>
      <c r="R18" s="10">
        <f>R17/((1+Inputs!$C$16)^R4)</f>
        <v>592.3032913660229</v>
      </c>
      <c r="S18" s="10">
        <f>S17/((1+Inputs!$C$16)^S4)</f>
        <v>601.54002274328661</v>
      </c>
      <c r="T18" s="10">
        <f>T17/((1+Inputs!$C$16)^T4)</f>
        <v>610.92079722782239</v>
      </c>
      <c r="U18" s="10">
        <f>U17/((1+Inputs!$C$16)^U4)</f>
        <v>620.44786111389874</v>
      </c>
      <c r="V18" s="10">
        <f>V17/((1+Inputs!$C$16)^V4)</f>
        <v>630.12349572583855</v>
      </c>
      <c r="W18" s="10">
        <f>W17/((1+Inputs!$C$16)^W4)</f>
        <v>639.95001796429972</v>
      </c>
      <c r="X18" s="10">
        <f>X17/((1+Inputs!$C$16)^X4)</f>
        <v>649.92978086107314</v>
      </c>
      <c r="Y18" s="10">
        <f>Y17/((1+Inputs!$C$16)^Y4)</f>
        <v>660.0651741425329</v>
      </c>
      <c r="Z18" s="10">
        <f>Z17/((1+Inputs!$C$16)^Z4)</f>
        <v>670.35862480187404</v>
      </c>
      <c r="AA18" s="10">
        <f>AA17/((1+Inputs!$C$16)^AA4)</f>
        <v>680.81259768027303</v>
      </c>
      <c r="AB18" s="58">
        <f>AB17/((1+Inputs!$C$16)^AB4)</f>
        <v>691.42959605711292</v>
      </c>
    </row>
    <row r="19" spans="1:28" ht="12.75" customHeight="1" x14ac:dyDescent="0.2">
      <c r="B19" s="47" t="s">
        <v>109</v>
      </c>
      <c r="C19" s="57"/>
      <c r="D19" s="10">
        <f>D18</f>
        <v>476.93456580958082</v>
      </c>
      <c r="E19" s="10">
        <f t="shared" ref="E19:AB19" si="5">E18+D19</f>
        <v>961.30673416692912</v>
      </c>
      <c r="F19" s="10">
        <f t="shared" si="5"/>
        <v>1453.2324914895207</v>
      </c>
      <c r="G19" s="10">
        <f t="shared" si="5"/>
        <v>1952.8296329563175</v>
      </c>
      <c r="H19" s="10">
        <f t="shared" si="5"/>
        <v>2460.2177907146747</v>
      </c>
      <c r="I19" s="10">
        <f t="shared" si="5"/>
        <v>2975.5184625271245</v>
      </c>
      <c r="J19" s="10">
        <f t="shared" si="5"/>
        <v>3498.8550408648916</v>
      </c>
      <c r="K19" s="10">
        <f t="shared" si="5"/>
        <v>4030.3528424551141</v>
      </c>
      <c r="L19" s="10">
        <f t="shared" si="5"/>
        <v>4570.1391382888396</v>
      </c>
      <c r="M19" s="10">
        <f t="shared" si="5"/>
        <v>5118.3431840969843</v>
      </c>
      <c r="N19" s="10">
        <f t="shared" si="5"/>
        <v>5675.0962513015502</v>
      </c>
      <c r="O19" s="10">
        <f t="shared" si="5"/>
        <v>6240.5316584495195</v>
      </c>
      <c r="P19" s="10">
        <f t="shared" si="5"/>
        <v>6814.7848031369413</v>
      </c>
      <c r="Q19" s="10">
        <f t="shared" si="5"/>
        <v>7397.9931944308673</v>
      </c>
      <c r="R19" s="10">
        <f t="shared" si="5"/>
        <v>7990.29648579689</v>
      </c>
      <c r="S19" s="10">
        <f t="shared" si="5"/>
        <v>8591.8365085401765</v>
      </c>
      <c r="T19" s="10">
        <f t="shared" si="5"/>
        <v>9202.7573057679983</v>
      </c>
      <c r="U19" s="10">
        <f t="shared" si="5"/>
        <v>9823.2051668818967</v>
      </c>
      <c r="V19" s="10">
        <f t="shared" si="5"/>
        <v>10453.328662607735</v>
      </c>
      <c r="W19" s="10">
        <f t="shared" si="5"/>
        <v>11093.278680572035</v>
      </c>
      <c r="X19" s="10">
        <f t="shared" si="5"/>
        <v>11743.208461433109</v>
      </c>
      <c r="Y19" s="10">
        <f t="shared" si="5"/>
        <v>12403.273635575642</v>
      </c>
      <c r="Z19" s="10">
        <f t="shared" si="5"/>
        <v>13073.632260377517</v>
      </c>
      <c r="AA19" s="10">
        <f t="shared" si="5"/>
        <v>13754.44485805779</v>
      </c>
      <c r="AB19" s="58">
        <f t="shared" si="5"/>
        <v>14445.874454114903</v>
      </c>
    </row>
    <row r="20" spans="1:28" ht="12.75" customHeight="1" x14ac:dyDescent="0.2">
      <c r="B20" s="47" t="s">
        <v>110</v>
      </c>
      <c r="C20" s="71"/>
      <c r="D20" s="72">
        <f>((D11*(1+Inputs!$C$17))/(Inputs!$C$16-Inputs!$C$17))/((1+Inputs!$C$16)^D4)</f>
        <v>14523.189383228604</v>
      </c>
      <c r="E20" s="72">
        <f>((E11*(1+Inputs!$C$17))/(Inputs!$C$16-Inputs!$C$17))/((1+Inputs!$C$16)^E4)</f>
        <v>14749.672674862237</v>
      </c>
      <c r="F20" s="72">
        <f>((F11*(1+Inputs!$C$17))/(Inputs!$C$16-Inputs!$C$17))/((1+Inputs!$C$16)^F4)</f>
        <v>14979.687882250442</v>
      </c>
      <c r="G20" s="72">
        <f>((G11*(1+Inputs!$C$17))/(Inputs!$C$16-Inputs!$C$17))/((1+Inputs!$C$16)^G4)</f>
        <v>15213.290084197513</v>
      </c>
      <c r="H20" s="72">
        <f>((H11*(1+Inputs!$C$17))/(Inputs!$C$16-Inputs!$C$17))/((1+Inputs!$C$16)^H4)</f>
        <v>15450.535218439536</v>
      </c>
      <c r="I20" s="72">
        <f>((I11*(1+Inputs!$C$17))/(Inputs!$C$16-Inputs!$C$17))/((1+Inputs!$C$16)^I4)</f>
        <v>15691.480095039067</v>
      </c>
      <c r="J20" s="72">
        <f>((J11*(1+Inputs!$C$17))/(Inputs!$C$16-Inputs!$C$17))/((1+Inputs!$C$16)^J4)</f>
        <v>15936.182409988711</v>
      </c>
      <c r="K20" s="72">
        <f>((K11*(1+Inputs!$C$17))/(Inputs!$C$16-Inputs!$C$17))/((1+Inputs!$C$16)^K4)</f>
        <v>16184.700759026853</v>
      </c>
      <c r="L20" s="72">
        <f>((L11*(1+Inputs!$C$17))/(Inputs!$C$16-Inputs!$C$17))/((1+Inputs!$C$16)^L4)</f>
        <v>16437.094651668838</v>
      </c>
      <c r="M20" s="72">
        <f>((M11*(1+Inputs!$C$17))/(Inputs!$C$16-Inputs!$C$17))/((1+Inputs!$C$16)^M4)</f>
        <v>16693.424525456932</v>
      </c>
      <c r="N20" s="72">
        <f>((N11*(1+Inputs!$C$17))/(Inputs!$C$16-Inputs!$C$17))/((1+Inputs!$C$16)^N4)</f>
        <v>16953.751760432548</v>
      </c>
      <c r="O20" s="72">
        <f>((O11*(1+Inputs!$C$17))/(Inputs!$C$16-Inputs!$C$17))/((1+Inputs!$C$16)^O4)</f>
        <v>17218.138693834135</v>
      </c>
      <c r="P20" s="72">
        <f>((P11*(1+Inputs!$C$17))/(Inputs!$C$16-Inputs!$C$17))/((1+Inputs!$C$16)^P4)</f>
        <v>17486.648635024274</v>
      </c>
      <c r="Q20" s="72">
        <f>((Q11*(1+Inputs!$C$17))/(Inputs!$C$16-Inputs!$C$17))/((1+Inputs!$C$16)^Q4)</f>
        <v>17759.345880649584</v>
      </c>
      <c r="R20" s="72">
        <f>((R11*(1+Inputs!$C$17))/(Inputs!$C$16-Inputs!$C$17))/((1+Inputs!$C$16)^R4)</f>
        <v>18036.295730036974</v>
      </c>
      <c r="S20" s="72">
        <f>((S11*(1+Inputs!$C$17))/(Inputs!$C$16-Inputs!$C$17))/((1+Inputs!$C$16)^S4)</f>
        <v>18317.564500830096</v>
      </c>
      <c r="T20" s="72">
        <f>((T11*(1+Inputs!$C$17))/(Inputs!$C$16-Inputs!$C$17))/((1+Inputs!$C$16)^T4)</f>
        <v>18603.219544869546</v>
      </c>
      <c r="U20" s="72">
        <f>((U11*(1+Inputs!$C$17))/(Inputs!$C$16-Inputs!$C$17))/((1+Inputs!$C$16)^U4)</f>
        <v>18893.329264320757</v>
      </c>
      <c r="V20" s="72">
        <f>((V11*(1+Inputs!$C$17))/(Inputs!$C$16-Inputs!$C$17))/((1+Inputs!$C$16)^V4)</f>
        <v>19187.963128053394</v>
      </c>
      <c r="W20" s="72">
        <f>((W11*(1+Inputs!$C$17))/(Inputs!$C$16-Inputs!$C$17))/((1+Inputs!$C$16)^W4)</f>
        <v>19487.191688276176</v>
      </c>
      <c r="X20" s="72">
        <f>((X11*(1+Inputs!$C$17))/(Inputs!$C$16-Inputs!$C$17))/((1+Inputs!$C$16)^X4)</f>
        <v>19791.086597431127</v>
      </c>
      <c r="Y20" s="72">
        <f>((Y11*(1+Inputs!$C$17))/(Inputs!$C$16-Inputs!$C$17))/((1+Inputs!$C$16)^Y4)</f>
        <v>20099.720625351245</v>
      </c>
      <c r="Z20" s="72">
        <f>((Z11*(1+Inputs!$C$17))/(Inputs!$C$16-Inputs!$C$17))/((1+Inputs!$C$16)^Z4)</f>
        <v>20413.167676685789</v>
      </c>
      <c r="AA20" s="72">
        <f>((AA11*(1+Inputs!$C$17))/(Inputs!$C$16-Inputs!$C$17))/((1+Inputs!$C$16)^AA4)</f>
        <v>20731.502808597237</v>
      </c>
      <c r="AB20" s="73">
        <f>((AB11*(1+Inputs!$C$17))/(Inputs!$C$16-Inputs!$C$17))/((1+Inputs!$C$16)^AB4)</f>
        <v>21054.802248734355</v>
      </c>
    </row>
    <row r="21" spans="1:28" ht="12.75" customHeight="1" x14ac:dyDescent="0.2">
      <c r="C21" s="68"/>
      <c r="D21" s="69"/>
      <c r="E21" s="69"/>
      <c r="F21" s="69"/>
      <c r="G21" s="69"/>
      <c r="H21" s="69"/>
      <c r="I21" s="69"/>
      <c r="J21" s="69"/>
      <c r="K21" s="69"/>
      <c r="L21" s="69"/>
      <c r="M21" s="69"/>
      <c r="N21" s="69"/>
      <c r="O21" s="69"/>
      <c r="P21" s="69"/>
      <c r="Q21" s="69"/>
      <c r="R21" s="69"/>
      <c r="S21" s="69"/>
      <c r="T21" s="69"/>
      <c r="U21" s="69"/>
      <c r="V21" s="69"/>
      <c r="W21" s="69"/>
      <c r="X21" s="69"/>
      <c r="Y21" s="69"/>
      <c r="Z21" s="69"/>
      <c r="AA21" s="69"/>
      <c r="AB21" s="70"/>
    </row>
    <row r="22" spans="1:28" ht="12.75" customHeight="1" x14ac:dyDescent="0.2">
      <c r="B22" s="47" t="s">
        <v>111</v>
      </c>
      <c r="C22" s="53"/>
      <c r="D22" s="15">
        <f t="shared" ref="D22:AB22" si="6">D20+D19</f>
        <v>15000.123949038185</v>
      </c>
      <c r="E22" s="15">
        <f t="shared" si="6"/>
        <v>15710.979409029165</v>
      </c>
      <c r="F22" s="15">
        <f t="shared" si="6"/>
        <v>16432.920373739962</v>
      </c>
      <c r="G22" s="15">
        <f t="shared" si="6"/>
        <v>17166.11971715383</v>
      </c>
      <c r="H22" s="15">
        <f t="shared" si="6"/>
        <v>17910.75300915421</v>
      </c>
      <c r="I22" s="15">
        <f t="shared" si="6"/>
        <v>18666.998557566192</v>
      </c>
      <c r="J22" s="15">
        <f t="shared" si="6"/>
        <v>19435.037450853604</v>
      </c>
      <c r="K22" s="15">
        <f t="shared" si="6"/>
        <v>20215.053601481966</v>
      </c>
      <c r="L22" s="15">
        <f t="shared" si="6"/>
        <v>21007.233789957678</v>
      </c>
      <c r="M22" s="15">
        <f t="shared" si="6"/>
        <v>21811.767709553918</v>
      </c>
      <c r="N22" s="15">
        <f t="shared" si="6"/>
        <v>22628.848011734099</v>
      </c>
      <c r="O22" s="15">
        <f t="shared" si="6"/>
        <v>23458.670352283654</v>
      </c>
      <c r="P22" s="15">
        <f t="shared" si="6"/>
        <v>24301.433438161213</v>
      </c>
      <c r="Q22" s="15">
        <f t="shared" si="6"/>
        <v>25157.33907508045</v>
      </c>
      <c r="R22" s="15">
        <f t="shared" si="6"/>
        <v>26026.592215833865</v>
      </c>
      <c r="S22" s="15">
        <f t="shared" si="6"/>
        <v>26909.401009370275</v>
      </c>
      <c r="T22" s="15">
        <f t="shared" si="6"/>
        <v>27805.976850637544</v>
      </c>
      <c r="U22" s="15">
        <f t="shared" si="6"/>
        <v>28716.534431202654</v>
      </c>
      <c r="V22" s="15">
        <f t="shared" si="6"/>
        <v>29641.291790661129</v>
      </c>
      <c r="W22" s="15">
        <f t="shared" si="6"/>
        <v>30580.470368848211</v>
      </c>
      <c r="X22" s="15">
        <f t="shared" si="6"/>
        <v>31534.295058864234</v>
      </c>
      <c r="Y22" s="15">
        <f t="shared" si="6"/>
        <v>32502.994260926887</v>
      </c>
      <c r="Z22" s="15">
        <f t="shared" si="6"/>
        <v>33486.799937063304</v>
      </c>
      <c r="AA22" s="15">
        <f t="shared" si="6"/>
        <v>34485.947666655025</v>
      </c>
      <c r="AB22" s="54">
        <f t="shared" si="6"/>
        <v>35500.676702849261</v>
      </c>
    </row>
    <row r="23" spans="1:28" ht="12.75" customHeight="1" x14ac:dyDescent="0.2">
      <c r="B23" s="1" t="s">
        <v>112</v>
      </c>
      <c r="C23" s="57"/>
      <c r="D23" s="10">
        <f>Inputs!$C$27</f>
        <v>391.9</v>
      </c>
      <c r="E23" s="10">
        <f>Inputs!$C$27</f>
        <v>391.9</v>
      </c>
      <c r="F23" s="10">
        <f>Inputs!$C$27</f>
        <v>391.9</v>
      </c>
      <c r="G23" s="10">
        <f>Inputs!$C$27</f>
        <v>391.9</v>
      </c>
      <c r="H23" s="10">
        <f>Inputs!$C$27</f>
        <v>391.9</v>
      </c>
      <c r="I23" s="10">
        <f>Inputs!$C$27</f>
        <v>391.9</v>
      </c>
      <c r="J23" s="10">
        <f>Inputs!$C$27</f>
        <v>391.9</v>
      </c>
      <c r="K23" s="10">
        <f>Inputs!$C$27</f>
        <v>391.9</v>
      </c>
      <c r="L23" s="10">
        <f>Inputs!$C$27</f>
        <v>391.9</v>
      </c>
      <c r="M23" s="10">
        <f>Inputs!$C$27</f>
        <v>391.9</v>
      </c>
      <c r="N23" s="10">
        <f>Inputs!$C$27</f>
        <v>391.9</v>
      </c>
      <c r="O23" s="10">
        <f>Inputs!$C$27</f>
        <v>391.9</v>
      </c>
      <c r="P23" s="10">
        <f>Inputs!$C$27</f>
        <v>391.9</v>
      </c>
      <c r="Q23" s="10">
        <f>Inputs!$C$27</f>
        <v>391.9</v>
      </c>
      <c r="R23" s="10">
        <f>Inputs!$C$27</f>
        <v>391.9</v>
      </c>
      <c r="S23" s="10">
        <f>Inputs!$C$27</f>
        <v>391.9</v>
      </c>
      <c r="T23" s="10">
        <f>Inputs!$C$27</f>
        <v>391.9</v>
      </c>
      <c r="U23" s="10">
        <f>Inputs!$C$27</f>
        <v>391.9</v>
      </c>
      <c r="V23" s="10">
        <f>Inputs!$C$27</f>
        <v>391.9</v>
      </c>
      <c r="W23" s="10">
        <f>Inputs!$C$27</f>
        <v>391.9</v>
      </c>
      <c r="X23" s="10">
        <f>Inputs!$C$27</f>
        <v>391.9</v>
      </c>
      <c r="Y23" s="10">
        <f>Inputs!$C$27</f>
        <v>391.9</v>
      </c>
      <c r="Z23" s="10">
        <f>Inputs!$C$27</f>
        <v>391.9</v>
      </c>
      <c r="AA23" s="10">
        <f>Inputs!$C$27</f>
        <v>391.9</v>
      </c>
      <c r="AB23" s="58">
        <f>Inputs!$C$27</f>
        <v>391.9</v>
      </c>
    </row>
    <row r="24" spans="1:28" ht="12.75" customHeight="1" x14ac:dyDescent="0.2">
      <c r="B24" s="1" t="s">
        <v>113</v>
      </c>
      <c r="C24" s="71"/>
      <c r="D24" s="72">
        <f>Inputs!$C$25</f>
        <v>4170</v>
      </c>
      <c r="E24" s="72">
        <f>Inputs!$C$25</f>
        <v>4170</v>
      </c>
      <c r="F24" s="72">
        <f>Inputs!$C$25</f>
        <v>4170</v>
      </c>
      <c r="G24" s="72">
        <f>Inputs!$C$25</f>
        <v>4170</v>
      </c>
      <c r="H24" s="72">
        <f>Inputs!$C$25</f>
        <v>4170</v>
      </c>
      <c r="I24" s="72">
        <f>Inputs!$C$25</f>
        <v>4170</v>
      </c>
      <c r="J24" s="72">
        <f>Inputs!$C$25</f>
        <v>4170</v>
      </c>
      <c r="K24" s="72">
        <f>Inputs!$C$25</f>
        <v>4170</v>
      </c>
      <c r="L24" s="72">
        <f>Inputs!$C$25</f>
        <v>4170</v>
      </c>
      <c r="M24" s="72">
        <f>Inputs!$C$25</f>
        <v>4170</v>
      </c>
      <c r="N24" s="72">
        <f>Inputs!$C$25</f>
        <v>4170</v>
      </c>
      <c r="O24" s="72">
        <f>Inputs!$C$25</f>
        <v>4170</v>
      </c>
      <c r="P24" s="72">
        <f>Inputs!$C$25</f>
        <v>4170</v>
      </c>
      <c r="Q24" s="72">
        <f>Inputs!$C$25</f>
        <v>4170</v>
      </c>
      <c r="R24" s="72">
        <f>Inputs!$C$25</f>
        <v>4170</v>
      </c>
      <c r="S24" s="72">
        <f>Inputs!$C$25</f>
        <v>4170</v>
      </c>
      <c r="T24" s="72">
        <f>Inputs!$C$25</f>
        <v>4170</v>
      </c>
      <c r="U24" s="72">
        <f>Inputs!$C$25</f>
        <v>4170</v>
      </c>
      <c r="V24" s="72">
        <f>Inputs!$C$25</f>
        <v>4170</v>
      </c>
      <c r="W24" s="72">
        <f>Inputs!$C$25</f>
        <v>4170</v>
      </c>
      <c r="X24" s="72">
        <f>Inputs!$C$25</f>
        <v>4170</v>
      </c>
      <c r="Y24" s="72">
        <f>Inputs!$C$25</f>
        <v>4170</v>
      </c>
      <c r="Z24" s="72">
        <f>Inputs!$C$25</f>
        <v>4170</v>
      </c>
      <c r="AA24" s="72">
        <f>Inputs!$C$25</f>
        <v>4170</v>
      </c>
      <c r="AB24" s="73">
        <f>Inputs!$C$25</f>
        <v>4170</v>
      </c>
    </row>
    <row r="25" spans="1:28" ht="12.75" customHeight="1" x14ac:dyDescent="0.2">
      <c r="C25" s="68"/>
      <c r="D25" s="69"/>
      <c r="E25" s="69"/>
      <c r="F25" s="69"/>
      <c r="G25" s="69"/>
      <c r="H25" s="69"/>
      <c r="I25" s="69"/>
      <c r="J25" s="69"/>
      <c r="K25" s="69"/>
      <c r="L25" s="69"/>
      <c r="M25" s="69"/>
      <c r="N25" s="69"/>
      <c r="O25" s="69"/>
      <c r="P25" s="69"/>
      <c r="Q25" s="69"/>
      <c r="R25" s="69"/>
      <c r="S25" s="69"/>
      <c r="T25" s="69"/>
      <c r="U25" s="69"/>
      <c r="V25" s="69"/>
      <c r="W25" s="69"/>
      <c r="X25" s="69"/>
      <c r="Y25" s="69"/>
      <c r="Z25" s="69"/>
      <c r="AA25" s="69"/>
      <c r="AB25" s="70"/>
    </row>
    <row r="26" spans="1:28" ht="12.75" customHeight="1" x14ac:dyDescent="0.2">
      <c r="B26" s="47" t="s">
        <v>114</v>
      </c>
      <c r="C26" s="53"/>
      <c r="D26" s="15">
        <f t="shared" ref="D26:AB26" si="7">D22+D23-D24</f>
        <v>11222.023949038185</v>
      </c>
      <c r="E26" s="15">
        <f t="shared" si="7"/>
        <v>11932.879409029165</v>
      </c>
      <c r="F26" s="15">
        <f t="shared" si="7"/>
        <v>12654.820373739964</v>
      </c>
      <c r="G26" s="15">
        <f t="shared" si="7"/>
        <v>13388.019717153831</v>
      </c>
      <c r="H26" s="15">
        <f t="shared" si="7"/>
        <v>14132.653009154212</v>
      </c>
      <c r="I26" s="15">
        <f t="shared" si="7"/>
        <v>14888.898557566194</v>
      </c>
      <c r="J26" s="15">
        <f t="shared" si="7"/>
        <v>15656.937450853606</v>
      </c>
      <c r="K26" s="15">
        <f t="shared" si="7"/>
        <v>16436.953601481968</v>
      </c>
      <c r="L26" s="15">
        <f t="shared" si="7"/>
        <v>17229.133789957679</v>
      </c>
      <c r="M26" s="15">
        <f t="shared" si="7"/>
        <v>18033.66770955392</v>
      </c>
      <c r="N26" s="15">
        <f t="shared" si="7"/>
        <v>18850.7480117341</v>
      </c>
      <c r="O26" s="15">
        <f t="shared" si="7"/>
        <v>19680.570352283656</v>
      </c>
      <c r="P26" s="15">
        <f t="shared" si="7"/>
        <v>20523.333438161215</v>
      </c>
      <c r="Q26" s="15">
        <f t="shared" si="7"/>
        <v>21379.239075080452</v>
      </c>
      <c r="R26" s="15">
        <f t="shared" si="7"/>
        <v>22248.492215833867</v>
      </c>
      <c r="S26" s="15">
        <f t="shared" si="7"/>
        <v>23131.301009370276</v>
      </c>
      <c r="T26" s="15">
        <f t="shared" si="7"/>
        <v>24027.876850637545</v>
      </c>
      <c r="U26" s="15">
        <f t="shared" si="7"/>
        <v>24938.434431202655</v>
      </c>
      <c r="V26" s="15">
        <f t="shared" si="7"/>
        <v>25863.191790661131</v>
      </c>
      <c r="W26" s="15">
        <f t="shared" si="7"/>
        <v>26802.370368848213</v>
      </c>
      <c r="X26" s="15">
        <f t="shared" si="7"/>
        <v>27756.195058864236</v>
      </c>
      <c r="Y26" s="15">
        <f t="shared" si="7"/>
        <v>28724.894260926885</v>
      </c>
      <c r="Z26" s="15">
        <f t="shared" si="7"/>
        <v>29708.699937063306</v>
      </c>
      <c r="AA26" s="15">
        <f t="shared" si="7"/>
        <v>30707.847666655027</v>
      </c>
      <c r="AB26" s="15">
        <f t="shared" si="7"/>
        <v>31722.576702849263</v>
      </c>
    </row>
    <row r="27" spans="1:28" ht="12.75" customHeight="1" x14ac:dyDescent="0.2">
      <c r="A27" s="3"/>
      <c r="B27" s="3" t="s">
        <v>115</v>
      </c>
      <c r="C27" s="74"/>
      <c r="D27" s="75">
        <f>D26/Inputs!$C$22</f>
        <v>285.18485258038589</v>
      </c>
      <c r="E27" s="75">
        <f>E26/Inputs!$C$22</f>
        <v>303.24979438447684</v>
      </c>
      <c r="F27" s="75">
        <f>F26/Inputs!$C$22</f>
        <v>321.59645168335356</v>
      </c>
      <c r="G27" s="75">
        <f>G26/Inputs!$C$22</f>
        <v>340.22921771674282</v>
      </c>
      <c r="H27" s="75">
        <f>H26/Inputs!$C$22</f>
        <v>359.15255423517692</v>
      </c>
      <c r="I27" s="75">
        <f>I26/Inputs!$C$22</f>
        <v>378.37099256839116</v>
      </c>
      <c r="J27" s="75">
        <f>J26/Inputs!$C$22</f>
        <v>397.88913471038387</v>
      </c>
      <c r="K27" s="75">
        <f>K26/Inputs!$C$22</f>
        <v>417.71165442139687</v>
      </c>
      <c r="L27" s="75">
        <f>L26/Inputs!$C$22</f>
        <v>437.84329834708205</v>
      </c>
      <c r="M27" s="75">
        <f>M26/Inputs!$C$22</f>
        <v>458.28888715511863</v>
      </c>
      <c r="N27" s="75">
        <f>N26/Inputs!$C$22</f>
        <v>479.05331668955779</v>
      </c>
      <c r="O27" s="75">
        <f>O26/Inputs!$C$22</f>
        <v>500.14155914316785</v>
      </c>
      <c r="P27" s="75">
        <f>P26/Inputs!$C$22</f>
        <v>521.5586642480614</v>
      </c>
      <c r="Q27" s="75">
        <f>Q26/Inputs!$C$22</f>
        <v>543.30976048489072</v>
      </c>
      <c r="R27" s="75">
        <f>R26/Inputs!$C$22</f>
        <v>565.40005631089878</v>
      </c>
      <c r="S27" s="75">
        <f>S26/Inputs!$C$22</f>
        <v>587.83484140712267</v>
      </c>
      <c r="T27" s="75">
        <f>T26/Inputs!$C$22</f>
        <v>610.61948794504565</v>
      </c>
      <c r="U27" s="75">
        <f>U26/Inputs!$C$22</f>
        <v>633.7594518730026</v>
      </c>
      <c r="V27" s="75">
        <f>V26/Inputs!$C$22</f>
        <v>657.26027422264622</v>
      </c>
      <c r="W27" s="75">
        <f>W26/Inputs!$C$22</f>
        <v>681.12758243578685</v>
      </c>
      <c r="X27" s="75">
        <f>X26/Inputs!$C$22</f>
        <v>705.36709171192467</v>
      </c>
      <c r="Y27" s="75">
        <f>Y26/Inputs!$C$22</f>
        <v>729.984606376795</v>
      </c>
      <c r="Z27" s="75">
        <f>Z26/Inputs!$C$22</f>
        <v>754.98602127225683</v>
      </c>
      <c r="AA27" s="75">
        <f>AA26/Inputs!$C$22</f>
        <v>780.37732316785321</v>
      </c>
      <c r="AB27" s="76">
        <f>AB26/Inputs!$C$22</f>
        <v>806.16459219439037</v>
      </c>
    </row>
    <row r="28" spans="1:28" ht="12.75" customHeight="1" x14ac:dyDescent="0.2">
      <c r="E28" s="10"/>
      <c r="F28" s="10"/>
      <c r="G28" s="10"/>
      <c r="H28" s="10"/>
      <c r="I28" s="10"/>
      <c r="J28" s="10"/>
      <c r="K28" s="10"/>
      <c r="L28" s="10"/>
      <c r="M28" s="10"/>
      <c r="N28" s="10"/>
      <c r="O28" s="10"/>
      <c r="P28" s="10"/>
      <c r="Q28" s="10"/>
      <c r="R28" s="10"/>
      <c r="S28" s="10"/>
      <c r="T28" s="10"/>
      <c r="U28" s="10"/>
      <c r="V28" s="10"/>
      <c r="W28" s="10"/>
      <c r="X28" s="10"/>
      <c r="Y28" s="10"/>
      <c r="Z28" s="10"/>
      <c r="AA28" s="10"/>
      <c r="AB28" s="10"/>
    </row>
    <row r="29" spans="1:28" ht="12.75" hidden="1" customHeight="1" x14ac:dyDescent="0.2">
      <c r="B29" s="77" t="s">
        <v>116</v>
      </c>
      <c r="D29" s="15" t="e">
        <f t="shared" ref="D29:AB29" si="8">#REF!/(D7-C7)</f>
        <v>#REF!</v>
      </c>
      <c r="E29" s="15" t="e">
        <f t="shared" si="8"/>
        <v>#REF!</v>
      </c>
      <c r="F29" s="15" t="e">
        <f t="shared" si="8"/>
        <v>#REF!</v>
      </c>
      <c r="G29" s="15" t="e">
        <f t="shared" si="8"/>
        <v>#REF!</v>
      </c>
      <c r="H29" s="15" t="e">
        <f t="shared" si="8"/>
        <v>#REF!</v>
      </c>
      <c r="I29" s="15" t="e">
        <f t="shared" si="8"/>
        <v>#REF!</v>
      </c>
      <c r="J29" s="15" t="e">
        <f t="shared" si="8"/>
        <v>#REF!</v>
      </c>
      <c r="K29" s="15" t="e">
        <f t="shared" si="8"/>
        <v>#REF!</v>
      </c>
      <c r="L29" s="15" t="e">
        <f t="shared" si="8"/>
        <v>#REF!</v>
      </c>
      <c r="M29" s="15" t="e">
        <f t="shared" si="8"/>
        <v>#REF!</v>
      </c>
      <c r="N29" s="15" t="e">
        <f t="shared" si="8"/>
        <v>#REF!</v>
      </c>
      <c r="O29" s="15" t="e">
        <f t="shared" si="8"/>
        <v>#REF!</v>
      </c>
      <c r="P29" s="15" t="e">
        <f t="shared" si="8"/>
        <v>#REF!</v>
      </c>
      <c r="Q29" s="15" t="e">
        <f t="shared" si="8"/>
        <v>#REF!</v>
      </c>
      <c r="R29" s="15" t="e">
        <f t="shared" si="8"/>
        <v>#REF!</v>
      </c>
      <c r="S29" s="15" t="e">
        <f t="shared" si="8"/>
        <v>#REF!</v>
      </c>
      <c r="T29" s="15" t="e">
        <f t="shared" si="8"/>
        <v>#REF!</v>
      </c>
      <c r="U29" s="15" t="e">
        <f t="shared" si="8"/>
        <v>#REF!</v>
      </c>
      <c r="V29" s="15" t="e">
        <f t="shared" si="8"/>
        <v>#REF!</v>
      </c>
      <c r="W29" s="15" t="e">
        <f t="shared" si="8"/>
        <v>#REF!</v>
      </c>
      <c r="X29" s="15" t="e">
        <f t="shared" si="8"/>
        <v>#REF!</v>
      </c>
      <c r="Y29" s="15" t="e">
        <f t="shared" si="8"/>
        <v>#REF!</v>
      </c>
      <c r="Z29" s="15" t="e">
        <f t="shared" si="8"/>
        <v>#REF!</v>
      </c>
      <c r="AA29" s="15" t="e">
        <f t="shared" si="8"/>
        <v>#REF!</v>
      </c>
      <c r="AB29" s="15" t="e">
        <f t="shared" si="8"/>
        <v>#REF!</v>
      </c>
    </row>
    <row r="30" spans="1:28" ht="12.75" hidden="1" customHeight="1" x14ac:dyDescent="0.2">
      <c r="B30" s="77" t="s">
        <v>117</v>
      </c>
      <c r="C30" s="7"/>
      <c r="D30" s="7">
        <f>(((C9/C7)*(1+Inputs!$C$17))/(1+Inputs!$C$6))+((Inputs!$C$6*(Inputs!$C$10+Inputs!$C$11)*(Inputs!$C$16-Inputs!$C$17))/((1+Inputs!$C$6)*(1-Inputs!$C$15)*(1+Inputs!$C$16)))</f>
        <v>0.16582220483962076</v>
      </c>
      <c r="E30" s="7">
        <f>(((D9/D7)*(1+Inputs!$C$17))/(1+Inputs!$C$6))+((Inputs!$C$6*(Inputs!$C$10+Inputs!$C$11)*(Inputs!$C$16-Inputs!$C$17))/((1+Inputs!$C$6)*(1-Inputs!$C$15)*(1+Inputs!$C$16)))</f>
        <v>0.16686669082092917</v>
      </c>
      <c r="F30" s="7">
        <f>(((E9/E7)*(1+Inputs!$C$17))/(1+Inputs!$C$6))+((Inputs!$C$6*(Inputs!$C$10+Inputs!$C$11)*(Inputs!$C$16-Inputs!$C$17))/((1+Inputs!$C$6)*(1-Inputs!$C$15)*(1+Inputs!$C$16)))</f>
        <v>0.16686669082092917</v>
      </c>
      <c r="G30" s="7">
        <f>(((F9/F7)*(1+Inputs!$C$17))/(1+Inputs!$C$6))+((Inputs!$C$6*(Inputs!$C$10+Inputs!$C$11)*(Inputs!$C$16-Inputs!$C$17))/((1+Inputs!$C$6)*(1-Inputs!$C$15)*(1+Inputs!$C$16)))</f>
        <v>0.16686669082092917</v>
      </c>
      <c r="H30" s="7">
        <f>(((G9/G7)*(1+Inputs!$C$17))/(1+Inputs!$C$6))+((Inputs!$C$6*(Inputs!$C$10+Inputs!$C$11)*(Inputs!$C$16-Inputs!$C$17))/((1+Inputs!$C$6)*(1-Inputs!$C$15)*(1+Inputs!$C$16)))</f>
        <v>0.16686669082092917</v>
      </c>
      <c r="I30" s="7">
        <f>(((H9/H7)*(1+Inputs!$C$17))/(1+Inputs!$C$6))+((Inputs!$C$6*(Inputs!$C$10+Inputs!$C$11)*(Inputs!$C$16-Inputs!$C$17))/((1+Inputs!$C$6)*(1-Inputs!$C$15)*(1+Inputs!$C$16)))</f>
        <v>0.16686669082092917</v>
      </c>
      <c r="J30" s="7">
        <f>(((I9/I7)*(1+Inputs!$C$17))/(1+Inputs!$C$6))+((Inputs!$C$6*(Inputs!$C$10+Inputs!$C$11)*(Inputs!$C$16-Inputs!$C$17))/((1+Inputs!$C$6)*(1-Inputs!$C$15)*(1+Inputs!$C$16)))</f>
        <v>0.16686669082092917</v>
      </c>
      <c r="K30" s="7">
        <f>(((J9/J7)*(1+Inputs!$C$17))/(1+Inputs!$C$6))+((Inputs!$C$6*(Inputs!$C$10+Inputs!$C$11)*(Inputs!$C$16-Inputs!$C$17))/((1+Inputs!$C$6)*(1-Inputs!$C$15)*(1+Inputs!$C$16)))</f>
        <v>0.16686669082092917</v>
      </c>
      <c r="L30" s="7">
        <f>(((K9/K7)*(1+Inputs!$C$17))/(1+Inputs!$C$6))+((Inputs!$C$6*(Inputs!$C$10+Inputs!$C$11)*(Inputs!$C$16-Inputs!$C$17))/((1+Inputs!$C$6)*(1-Inputs!$C$15)*(1+Inputs!$C$16)))</f>
        <v>0.16686669082092917</v>
      </c>
      <c r="M30" s="7">
        <f>(((L9/L7)*(1+Inputs!$C$17))/(1+Inputs!$C$6))+((Inputs!$C$6*(Inputs!$C$10+Inputs!$C$11)*(Inputs!$C$16-Inputs!$C$17))/((1+Inputs!$C$6)*(1-Inputs!$C$15)*(1+Inputs!$C$16)))</f>
        <v>0.16686669082092917</v>
      </c>
      <c r="N30" s="7">
        <f>(((M9/M7)*(1+Inputs!$C$17))/(1+Inputs!$C$6))+((Inputs!$C$6*(Inputs!$C$10+Inputs!$C$11)*(Inputs!$C$16-Inputs!$C$17))/((1+Inputs!$C$6)*(1-Inputs!$C$15)*(1+Inputs!$C$16)))</f>
        <v>0.16686669082092917</v>
      </c>
      <c r="O30" s="7">
        <f>(((N9/N7)*(1+Inputs!$C$17))/(1+Inputs!$C$6))+((Inputs!$C$6*(Inputs!$C$10+Inputs!$C$11)*(Inputs!$C$16-Inputs!$C$17))/((1+Inputs!$C$6)*(1-Inputs!$C$15)*(1+Inputs!$C$16)))</f>
        <v>0.1668666908209292</v>
      </c>
      <c r="P30" s="7">
        <f>(((O9/O7)*(1+Inputs!$C$17))/(1+Inputs!$C$6))+((Inputs!$C$6*(Inputs!$C$10+Inputs!$C$11)*(Inputs!$C$16-Inputs!$C$17))/((1+Inputs!$C$6)*(1-Inputs!$C$15)*(1+Inputs!$C$16)))</f>
        <v>0.16686669082092917</v>
      </c>
      <c r="Q30" s="7">
        <f>(((P9/P7)*(1+Inputs!$C$17))/(1+Inputs!$C$6))+((Inputs!$C$6*(Inputs!$C$10+Inputs!$C$11)*(Inputs!$C$16-Inputs!$C$17))/((1+Inputs!$C$6)*(1-Inputs!$C$15)*(1+Inputs!$C$16)))</f>
        <v>0.16686669082092917</v>
      </c>
      <c r="R30" s="7">
        <f>(((Q9/Q7)*(1+Inputs!$C$17))/(1+Inputs!$C$6))+((Inputs!$C$6*(Inputs!$C$10+Inputs!$C$11)*(Inputs!$C$16-Inputs!$C$17))/((1+Inputs!$C$6)*(1-Inputs!$C$15)*(1+Inputs!$C$16)))</f>
        <v>0.16686669082092917</v>
      </c>
      <c r="S30" s="7">
        <f>(((R9/R7)*(1+Inputs!$C$17))/(1+Inputs!$C$6))+((Inputs!$C$6*(Inputs!$C$10+Inputs!$C$11)*(Inputs!$C$16-Inputs!$C$17))/((1+Inputs!$C$6)*(1-Inputs!$C$15)*(1+Inputs!$C$16)))</f>
        <v>0.16686669082092917</v>
      </c>
      <c r="T30" s="7">
        <f>(((S9/S7)*(1+Inputs!$C$17))/(1+Inputs!$C$6))+((Inputs!$C$6*(Inputs!$C$10+Inputs!$C$11)*(Inputs!$C$16-Inputs!$C$17))/((1+Inputs!$C$6)*(1-Inputs!$C$15)*(1+Inputs!$C$16)))</f>
        <v>0.16686669082092917</v>
      </c>
      <c r="U30" s="7">
        <f>(((T9/T7)*(1+Inputs!$C$17))/(1+Inputs!$C$6))+((Inputs!$C$6*(Inputs!$C$10+Inputs!$C$11)*(Inputs!$C$16-Inputs!$C$17))/((1+Inputs!$C$6)*(1-Inputs!$C$15)*(1+Inputs!$C$16)))</f>
        <v>0.16686669082092917</v>
      </c>
      <c r="V30" s="7">
        <f>(((U9/U7)*(1+Inputs!$C$17))/(1+Inputs!$C$6))+((Inputs!$C$6*(Inputs!$C$10+Inputs!$C$11)*(Inputs!$C$16-Inputs!$C$17))/((1+Inputs!$C$6)*(1-Inputs!$C$15)*(1+Inputs!$C$16)))</f>
        <v>0.1668666908209292</v>
      </c>
      <c r="W30" s="7">
        <f>(((V9/V7)*(1+Inputs!$C$17))/(1+Inputs!$C$6))+((Inputs!$C$6*(Inputs!$C$10+Inputs!$C$11)*(Inputs!$C$16-Inputs!$C$17))/((1+Inputs!$C$6)*(1-Inputs!$C$15)*(1+Inputs!$C$16)))</f>
        <v>0.16686669082092917</v>
      </c>
      <c r="X30" s="7">
        <f>(((W9/W7)*(1+Inputs!$C$17))/(1+Inputs!$C$6))+((Inputs!$C$6*(Inputs!$C$10+Inputs!$C$11)*(Inputs!$C$16-Inputs!$C$17))/((1+Inputs!$C$6)*(1-Inputs!$C$15)*(1+Inputs!$C$16)))</f>
        <v>0.16686669082092917</v>
      </c>
      <c r="Y30" s="7">
        <f>(((X9/X7)*(1+Inputs!$C$17))/(1+Inputs!$C$6))+((Inputs!$C$6*(Inputs!$C$10+Inputs!$C$11)*(Inputs!$C$16-Inputs!$C$17))/((1+Inputs!$C$6)*(1-Inputs!$C$15)*(1+Inputs!$C$16)))</f>
        <v>0.16686669082092917</v>
      </c>
      <c r="Z30" s="7">
        <f>(((Y9/Y7)*(1+Inputs!$C$17))/(1+Inputs!$C$6))+((Inputs!$C$6*(Inputs!$C$10+Inputs!$C$11)*(Inputs!$C$16-Inputs!$C$17))/((1+Inputs!$C$6)*(1-Inputs!$C$15)*(1+Inputs!$C$16)))</f>
        <v>0.16686669082092917</v>
      </c>
      <c r="AA30" s="7">
        <f>(((Z9/Z7)*(1+Inputs!$C$17))/(1+Inputs!$C$6))+((Inputs!$C$6*(Inputs!$C$10+Inputs!$C$11)*(Inputs!$C$16-Inputs!$C$17))/((1+Inputs!$C$6)*(1-Inputs!$C$15)*(1+Inputs!$C$16)))</f>
        <v>0.16686669082092917</v>
      </c>
      <c r="AB30" s="7">
        <f>(((AA9/AA7)*(1+Inputs!$C$17))/(1+Inputs!$C$6))+((Inputs!$C$6*(Inputs!$C$10+Inputs!$C$11)*(Inputs!$C$16-Inputs!$C$17))/((1+Inputs!$C$6)*(1-Inputs!$C$15)*(1+Inputs!$C$16)))</f>
        <v>0.16686669082092917</v>
      </c>
    </row>
    <row r="31" spans="1:28" ht="12.75" customHeight="1" x14ac:dyDescent="0.2">
      <c r="B31" s="47" t="s">
        <v>118</v>
      </c>
      <c r="C31" s="78">
        <f>IF(Inputs!C21&gt;AB27,"25+",IF(Inputs!C21&lt;D27,"&lt;1",LOOKUP(Inputs!C21,D27:AB27,D4:AB4)))</f>
        <v>8</v>
      </c>
    </row>
    <row r="32" spans="1:28" ht="12.75" customHeight="1" x14ac:dyDescent="0.2">
      <c r="B32" s="79" t="str">
        <f>IF(C31="25+", "% of Stock Price Explained by 25 Year Forecast Period with Perpetuity", "")</f>
        <v/>
      </c>
    </row>
    <row r="33" spans="2:3" ht="12.75" customHeight="1" x14ac:dyDescent="0.2">
      <c r="B33" s="80"/>
      <c r="C33" s="9" t="str">
        <f>IF(C31="25+",AB27/Inputs!C21,"")</f>
        <v/>
      </c>
    </row>
    <row r="34" spans="2:3" ht="12.75" customHeight="1" x14ac:dyDescent="0.2"/>
    <row r="35" spans="2:3" ht="12.75" customHeight="1" x14ac:dyDescent="0.2"/>
    <row r="36" spans="2:3" ht="12.75" customHeight="1" x14ac:dyDescent="0.2"/>
    <row r="37" spans="2:3" ht="12.75" customHeight="1" x14ac:dyDescent="0.2"/>
    <row r="38" spans="2:3" ht="12.75" customHeight="1" x14ac:dyDescent="0.2"/>
    <row r="39" spans="2:3" ht="12.75" customHeight="1" x14ac:dyDescent="0.2"/>
    <row r="40" spans="2:3" ht="12.75" customHeight="1" x14ac:dyDescent="0.2"/>
    <row r="41" spans="2:3" ht="12.75" customHeight="1" x14ac:dyDescent="0.2"/>
    <row r="42" spans="2:3" ht="12.75" customHeight="1" x14ac:dyDescent="0.2"/>
    <row r="43" spans="2:3" ht="12.75" customHeight="1" x14ac:dyDescent="0.2"/>
    <row r="44" spans="2:3" ht="12.75" customHeight="1" x14ac:dyDescent="0.2"/>
    <row r="45" spans="2:3" ht="12.75" customHeight="1" x14ac:dyDescent="0.2"/>
    <row r="46" spans="2:3" ht="12.75" customHeight="1" x14ac:dyDescent="0.2"/>
    <row r="47" spans="2:3" ht="12.75" customHeight="1" x14ac:dyDescent="0.2"/>
    <row r="48" spans="2: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
    <mergeCell ref="B32:B33"/>
  </mergeCells>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Inputs</vt:lpstr>
      <vt:lpstr>Tutorial 8</vt:lpstr>
      <vt:lpstr>Price Implied Expectations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Hiler</dc:creator>
  <cp:lastModifiedBy>Michael</cp:lastModifiedBy>
  <dcterms:created xsi:type="dcterms:W3CDTF">2001-07-24T07:29:26Z</dcterms:created>
  <dcterms:modified xsi:type="dcterms:W3CDTF">2022-01-25T13:43:11Z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f119e6-c6cd-44b0-a5ee-ac1aff68c56e_Enabled">
    <vt:lpwstr>true</vt:lpwstr>
  </property>
  <property fmtid="{D5CDD505-2E9C-101B-9397-08002B2CF9AE}" pid="3" name="MSIP_Label_07f119e6-c6cd-44b0-a5ee-ac1aff68c56e_SetDate">
    <vt:lpwstr>2021-06-28T17:17:17Z</vt:lpwstr>
  </property>
  <property fmtid="{D5CDD505-2E9C-101B-9397-08002B2CF9AE}" pid="4" name="MSIP_Label_07f119e6-c6cd-44b0-a5ee-ac1aff68c56e_Method">
    <vt:lpwstr>Standard</vt:lpwstr>
  </property>
  <property fmtid="{D5CDD505-2E9C-101B-9397-08002B2CF9AE}" pid="5" name="MSIP_Label_07f119e6-c6cd-44b0-a5ee-ac1aff68c56e_Name">
    <vt:lpwstr>Confidential v1</vt:lpwstr>
  </property>
  <property fmtid="{D5CDD505-2E9C-101B-9397-08002B2CF9AE}" pid="6" name="MSIP_Label_07f119e6-c6cd-44b0-a5ee-ac1aff68c56e_SiteId">
    <vt:lpwstr>e29b8111-49f8-418d-ac2a-935335a52614</vt:lpwstr>
  </property>
  <property fmtid="{D5CDD505-2E9C-101B-9397-08002B2CF9AE}" pid="7" name="MSIP_Label_07f119e6-c6cd-44b0-a5ee-ac1aff68c56e_ActionId">
    <vt:lpwstr>eff80f33-6c68-43dc-89ed-9fa38c36902d</vt:lpwstr>
  </property>
  <property fmtid="{D5CDD505-2E9C-101B-9397-08002B2CF9AE}" pid="8" name="MSIP_Label_07f119e6-c6cd-44b0-a5ee-ac1aff68c56e_ContentBits">
    <vt:lpwstr>0</vt:lpwstr>
  </property>
</Properties>
</file>